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 activeTab="1"/>
  </bookViews>
  <sheets>
    <sheet name="Лист1" sheetId="1" r:id="rId1"/>
    <sheet name="Лист1 (2)" sheetId="5" r:id="rId2"/>
    <sheet name="Лист2" sheetId="2" r:id="rId3"/>
    <sheet name="Лист3" sheetId="3" r:id="rId4"/>
    <sheet name="Лист4" sheetId="4" r:id="rId5"/>
  </sheets>
  <calcPr calcId="145621"/>
</workbook>
</file>

<file path=xl/calcChain.xml><?xml version="1.0" encoding="utf-8"?>
<calcChain xmlns="http://schemas.openxmlformats.org/spreadsheetml/2006/main">
  <c r="I166" i="5" l="1"/>
  <c r="H166" i="5"/>
  <c r="G166" i="5"/>
  <c r="F166" i="5"/>
  <c r="S165" i="5"/>
  <c r="R165" i="5"/>
  <c r="Q165" i="5"/>
  <c r="P165" i="5"/>
  <c r="S157" i="5"/>
  <c r="R157" i="5"/>
  <c r="Q157" i="5"/>
  <c r="P157" i="5"/>
  <c r="S153" i="5"/>
  <c r="R153" i="5"/>
  <c r="Q153" i="5"/>
  <c r="P153" i="5"/>
  <c r="I134" i="5"/>
  <c r="G134" i="5"/>
  <c r="F134" i="5"/>
  <c r="S130" i="5"/>
  <c r="R130" i="5"/>
  <c r="Q130" i="5"/>
  <c r="P130" i="5"/>
  <c r="S119" i="5"/>
  <c r="R119" i="5"/>
  <c r="Q119" i="5"/>
  <c r="P119" i="5"/>
  <c r="I119" i="5"/>
  <c r="H119" i="5"/>
  <c r="G119" i="5"/>
  <c r="F119" i="5"/>
  <c r="I98" i="5"/>
  <c r="H98" i="5"/>
  <c r="G98" i="5"/>
  <c r="F98" i="5"/>
  <c r="S97" i="5"/>
  <c r="R97" i="5"/>
  <c r="Q97" i="5"/>
  <c r="P97" i="5"/>
  <c r="I96" i="5"/>
  <c r="H96" i="5"/>
  <c r="G96" i="5"/>
  <c r="F96" i="5"/>
  <c r="S95" i="5"/>
  <c r="R95" i="5"/>
  <c r="Q95" i="5"/>
  <c r="P95" i="5"/>
  <c r="S63" i="5"/>
  <c r="R63" i="5"/>
  <c r="Q63" i="5"/>
  <c r="P63" i="5"/>
  <c r="I61" i="5"/>
  <c r="H61" i="5"/>
  <c r="G61" i="5"/>
  <c r="F61" i="5"/>
  <c r="S50" i="5"/>
  <c r="R50" i="5"/>
  <c r="Q50" i="5"/>
  <c r="P50" i="5"/>
  <c r="I50" i="5"/>
  <c r="H50" i="5"/>
  <c r="G50" i="5"/>
  <c r="F50" i="5"/>
  <c r="I23" i="5"/>
  <c r="H23" i="5"/>
  <c r="G23" i="5"/>
  <c r="F23" i="5"/>
  <c r="S21" i="5"/>
  <c r="R21" i="5"/>
  <c r="Q21" i="5"/>
  <c r="P21" i="5"/>
  <c r="I21" i="5"/>
  <c r="H21" i="5"/>
  <c r="G21" i="5"/>
  <c r="F21" i="5"/>
  <c r="S165" i="1" l="1"/>
  <c r="R165" i="1"/>
  <c r="Q165" i="1"/>
  <c r="P165" i="1"/>
  <c r="S153" i="1"/>
  <c r="R153" i="1"/>
  <c r="Q153" i="1"/>
  <c r="P153" i="1"/>
  <c r="S130" i="1"/>
  <c r="R130" i="1"/>
  <c r="Q130" i="1"/>
  <c r="P130" i="1"/>
  <c r="H119" i="1"/>
  <c r="I119" i="1"/>
  <c r="G119" i="1"/>
  <c r="F119" i="1"/>
  <c r="S97" i="1" l="1"/>
  <c r="R97" i="1"/>
  <c r="Q97" i="1"/>
  <c r="P97" i="1"/>
  <c r="I96" i="1"/>
  <c r="H96" i="1"/>
  <c r="G96" i="1"/>
  <c r="F96" i="1"/>
  <c r="S119" i="1"/>
  <c r="R119" i="1"/>
  <c r="Q119" i="1"/>
  <c r="P119" i="1"/>
  <c r="S95" i="1"/>
  <c r="R95" i="1"/>
  <c r="Q95" i="1"/>
  <c r="P95" i="1"/>
  <c r="I61" i="1"/>
  <c r="H61" i="1"/>
  <c r="G61" i="1"/>
  <c r="F61" i="1"/>
  <c r="S63" i="1"/>
  <c r="R63" i="1"/>
  <c r="Q63" i="1"/>
  <c r="P63" i="1"/>
  <c r="S50" i="1"/>
  <c r="R50" i="1"/>
  <c r="Q50" i="1"/>
  <c r="P50" i="1"/>
  <c r="I50" i="1"/>
  <c r="H50" i="1"/>
  <c r="G50" i="1"/>
  <c r="F50" i="1"/>
  <c r="S21" i="1"/>
  <c r="R21" i="1"/>
  <c r="Q21" i="1"/>
  <c r="P21" i="1"/>
  <c r="I21" i="1"/>
  <c r="H21" i="1"/>
  <c r="G21" i="1"/>
  <c r="F21" i="1"/>
  <c r="I166" i="1" l="1"/>
  <c r="H166" i="1"/>
  <c r="G166" i="1"/>
  <c r="F166" i="1"/>
  <c r="I134" i="1"/>
  <c r="G134" i="1"/>
  <c r="F134" i="1"/>
  <c r="I23" i="1"/>
  <c r="G23" i="1"/>
  <c r="H23" i="1"/>
  <c r="F23" i="1"/>
  <c r="I98" i="1"/>
  <c r="H98" i="1"/>
  <c r="G98" i="1"/>
  <c r="F98" i="1"/>
  <c r="Q157" i="1"/>
  <c r="R157" i="1"/>
  <c r="S157" i="1"/>
  <c r="P157" i="1"/>
</calcChain>
</file>

<file path=xl/sharedStrings.xml><?xml version="1.0" encoding="utf-8"?>
<sst xmlns="http://schemas.openxmlformats.org/spreadsheetml/2006/main" count="824" uniqueCount="93">
  <si>
    <t>МЕНЮ</t>
  </si>
  <si>
    <t>Завтрак</t>
  </si>
  <si>
    <t>1.</t>
  </si>
  <si>
    <t>Обед</t>
  </si>
  <si>
    <t>2.</t>
  </si>
  <si>
    <t>3.</t>
  </si>
  <si>
    <t>4.</t>
  </si>
  <si>
    <t>Зав.столовой_________________Г. Е. Полякова</t>
  </si>
  <si>
    <t>Бухгалтер___________________Л. Э. Дурягина</t>
  </si>
  <si>
    <t>Калор.</t>
  </si>
  <si>
    <t>Белки</t>
  </si>
  <si>
    <t>Жиры</t>
  </si>
  <si>
    <t>Углев.</t>
  </si>
  <si>
    <t>Чай</t>
  </si>
  <si>
    <t>Масло</t>
  </si>
  <si>
    <t>Выход блюд</t>
  </si>
  <si>
    <t>Макар. отв.</t>
  </si>
  <si>
    <t>Каша геркул.</t>
  </si>
  <si>
    <t>Сыр тв.</t>
  </si>
  <si>
    <t>Суп карт. с макар.</t>
  </si>
  <si>
    <t>Какао с мол.</t>
  </si>
  <si>
    <t>5.</t>
  </si>
  <si>
    <t>Суп овощной</t>
  </si>
  <si>
    <t>Рис отв.</t>
  </si>
  <si>
    <t>6.</t>
  </si>
  <si>
    <t>Хлеб рж.-пшенич.</t>
  </si>
  <si>
    <t>Йогурт</t>
  </si>
  <si>
    <t>Салат из свеклы</t>
  </si>
  <si>
    <t>Щи из св. капусты</t>
  </si>
  <si>
    <t>Пельмени отв.</t>
  </si>
  <si>
    <t xml:space="preserve">Омлет </t>
  </si>
  <si>
    <t>Салат из моркови</t>
  </si>
  <si>
    <t>7.</t>
  </si>
  <si>
    <t>Картоф. пюре</t>
  </si>
  <si>
    <t>Каша пшенная</t>
  </si>
  <si>
    <t>Яйцо вар.</t>
  </si>
  <si>
    <t>Напиток из шипов.</t>
  </si>
  <si>
    <t>Печенье</t>
  </si>
  <si>
    <t>Плов</t>
  </si>
  <si>
    <t>200/10</t>
  </si>
  <si>
    <t>Яблоко</t>
  </si>
  <si>
    <t>Кисель (С)</t>
  </si>
  <si>
    <t>Биточки из куры</t>
  </si>
  <si>
    <t>Греча отв.</t>
  </si>
  <si>
    <t>Каша манная</t>
  </si>
  <si>
    <t>250/7</t>
  </si>
  <si>
    <t>Суп карт. с рисом</t>
  </si>
  <si>
    <t>Котлета жар. в соусе</t>
  </si>
  <si>
    <t>300/12,5</t>
  </si>
  <si>
    <t>1/50</t>
  </si>
  <si>
    <t>Оладьи с пов.</t>
  </si>
  <si>
    <t>150/30</t>
  </si>
  <si>
    <t>Рассольник лен.</t>
  </si>
  <si>
    <t>Компот из сухофр. (С)</t>
  </si>
  <si>
    <t>300/12,5/10</t>
  </si>
  <si>
    <t>Каша гречневая</t>
  </si>
  <si>
    <t>Хлеб пшеничный</t>
  </si>
  <si>
    <t>Суп карт.с макар.</t>
  </si>
  <si>
    <t>Макароны мол.</t>
  </si>
  <si>
    <t>Борщ из св. капусты</t>
  </si>
  <si>
    <t>Котлеты рыб. в соусе</t>
  </si>
  <si>
    <t>100/50</t>
  </si>
  <si>
    <t>Суп карт. с рыбой</t>
  </si>
  <si>
    <t>Салат витаминный</t>
  </si>
  <si>
    <t>300/17,5</t>
  </si>
  <si>
    <t>Каша ячневая</t>
  </si>
  <si>
    <t>Творог с сах.</t>
  </si>
  <si>
    <t>Яйцо</t>
  </si>
  <si>
    <t>150/25</t>
  </si>
  <si>
    <t>Омлет</t>
  </si>
  <si>
    <t>Суп карт.с курой</t>
  </si>
  <si>
    <t>Жаркое по-дом.</t>
  </si>
  <si>
    <t>Огурец конс.</t>
  </si>
  <si>
    <t>Напиток из брусн.</t>
  </si>
  <si>
    <t>Салат из св. капусты</t>
  </si>
  <si>
    <t>Суп карт. с фасолью</t>
  </si>
  <si>
    <t>Рыба с овощами</t>
  </si>
  <si>
    <t>10 июня 2024 г.</t>
  </si>
  <si>
    <t>11 июня 2024 г.</t>
  </si>
  <si>
    <t>12 июня 2024 г.</t>
  </si>
  <si>
    <t>13 июня 2024 г.</t>
  </si>
  <si>
    <t>18 июня 2024 г.</t>
  </si>
  <si>
    <t>19 июня 2024 г.</t>
  </si>
  <si>
    <t>20 июня 2024 г.</t>
  </si>
  <si>
    <t>21 июня 2024 г.</t>
  </si>
  <si>
    <t>Кура туш. в соусе</t>
  </si>
  <si>
    <t>14 июня 2024 г.</t>
  </si>
  <si>
    <t>17 июня 2024 г.</t>
  </si>
  <si>
    <t>Понедельник</t>
  </si>
  <si>
    <t>Вторник</t>
  </si>
  <si>
    <t>Среда</t>
  </si>
  <si>
    <t>Четверг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</si>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</sst>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>
      <alignment horizontal="left"/>
    </xf>
    <xf numFmtId="0" fontId="1" fillId="0" borderId="4" xfId="0" applyFont="1" applyBorder="1"/>
    <xf numFmtId="0" fontId="1" fillId="0" borderId="1" xfId="0" applyFont="1" applyFill="1" applyBorder="1" applyAlignment="1"/>
    <xf numFmtId="164" fontId="1" fillId="0" borderId="5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3"/>
  <sheetViews>
    <sheetView zoomScale="60" zoomScaleNormal="60" workbookViewId="0">
      <selection activeCell="B44" sqref="B44:I44"/>
    </sheetView>
  </sheetViews>
  <sheetFormatPr defaultRowHeight="15" x14ac:dyDescent="0.25"/>
  <cols>
    <col min="1" max="1" width="2.140625" customWidth="1"/>
    <col min="2" max="2" width="3.5703125" customWidth="1"/>
    <col min="3" max="3" width="10.42578125" customWidth="1"/>
    <col min="4" max="4" width="14.5703125" customWidth="1"/>
    <col min="5" max="5" width="15" customWidth="1"/>
    <col min="6" max="6" width="9.140625" customWidth="1"/>
    <col min="7" max="8" width="9.28515625" customWidth="1"/>
    <col min="9" max="9" width="9" customWidth="1"/>
    <col min="10" max="10" width="7.28515625" customWidth="1"/>
    <col min="11" max="11" width="5.5703125" customWidth="1"/>
    <col min="12" max="12" width="3.7109375" customWidth="1"/>
    <col min="13" max="13" width="11" customWidth="1"/>
    <col min="14" max="14" width="13.85546875" customWidth="1"/>
    <col min="15" max="15" width="15.5703125" customWidth="1"/>
    <col min="16" max="16" width="8.85546875" customWidth="1"/>
    <col min="17" max="17" width="9" customWidth="1"/>
    <col min="18" max="18" width="9.28515625" customWidth="1"/>
    <col min="19" max="19" width="9.5703125" customWidth="1"/>
  </cols>
  <sheetData>
    <row r="1" spans="1:19" ht="18.7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customHeight="1" x14ac:dyDescent="0.3">
      <c r="A2" s="1"/>
      <c r="B2" s="32" t="s">
        <v>0</v>
      </c>
      <c r="C2" s="32"/>
      <c r="D2" s="32"/>
      <c r="E2" s="32"/>
      <c r="F2" s="32"/>
      <c r="G2" s="32"/>
      <c r="H2" s="32"/>
      <c r="I2" s="32"/>
      <c r="J2" s="1"/>
      <c r="K2" s="1"/>
      <c r="L2" s="32" t="s">
        <v>0</v>
      </c>
      <c r="M2" s="32"/>
      <c r="N2" s="32"/>
      <c r="O2" s="32"/>
      <c r="P2" s="32"/>
      <c r="Q2" s="32"/>
      <c r="R2" s="32"/>
      <c r="S2" s="32"/>
    </row>
    <row r="3" spans="1:19" ht="18" customHeight="1" x14ac:dyDescent="0.3">
      <c r="A3" s="1"/>
      <c r="B3" s="33" t="s">
        <v>77</v>
      </c>
      <c r="C3" s="33"/>
      <c r="D3" s="33"/>
      <c r="E3" s="33"/>
      <c r="F3" s="33"/>
      <c r="G3" s="33"/>
      <c r="H3" s="33"/>
      <c r="I3" s="33"/>
      <c r="J3" s="1"/>
      <c r="K3" s="1"/>
      <c r="L3" s="33" t="s">
        <v>78</v>
      </c>
      <c r="M3" s="33"/>
      <c r="N3" s="33"/>
      <c r="O3" s="33"/>
      <c r="P3" s="33"/>
      <c r="Q3" s="33"/>
      <c r="R3" s="33"/>
      <c r="S3" s="33"/>
    </row>
    <row r="4" spans="1:19" ht="18" customHeight="1" x14ac:dyDescent="0.3">
      <c r="A4" s="1"/>
      <c r="B4" s="3"/>
      <c r="C4" s="3"/>
      <c r="D4" s="3"/>
      <c r="E4" s="3"/>
      <c r="F4" s="3"/>
      <c r="G4" s="1"/>
      <c r="H4" s="1"/>
      <c r="I4" s="1"/>
      <c r="J4" s="1"/>
      <c r="K4" s="1"/>
      <c r="L4" s="3"/>
      <c r="M4" s="3"/>
      <c r="N4" s="3"/>
      <c r="O4" s="3"/>
      <c r="P4" s="3"/>
      <c r="Q4" s="1"/>
      <c r="R4" s="1"/>
      <c r="S4" s="1"/>
    </row>
    <row r="5" spans="1:19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8" customHeight="1" x14ac:dyDescent="0.3">
      <c r="A6" s="1"/>
      <c r="B6" s="33" t="s">
        <v>1</v>
      </c>
      <c r="C6" s="33"/>
      <c r="D6" s="33"/>
      <c r="E6" s="33"/>
      <c r="F6" s="33"/>
      <c r="G6" s="33"/>
      <c r="H6" s="33"/>
      <c r="I6" s="33"/>
      <c r="J6" s="1"/>
      <c r="K6" s="1"/>
      <c r="L6" s="33" t="s">
        <v>1</v>
      </c>
      <c r="M6" s="33"/>
      <c r="N6" s="33"/>
      <c r="O6" s="33"/>
      <c r="P6" s="33"/>
      <c r="Q6" s="33"/>
      <c r="R6" s="33"/>
      <c r="S6" s="33"/>
    </row>
    <row r="7" spans="1:19" ht="12" customHeight="1" x14ac:dyDescent="0.3">
      <c r="A7" s="1"/>
      <c r="B7" s="3"/>
      <c r="C7" s="3"/>
      <c r="D7" s="3"/>
      <c r="E7" s="3"/>
      <c r="F7" s="3"/>
      <c r="G7" s="3"/>
      <c r="H7" s="3"/>
      <c r="I7" s="3"/>
      <c r="J7" s="1"/>
      <c r="K7" s="1"/>
      <c r="L7" s="3"/>
      <c r="M7" s="3"/>
      <c r="N7" s="3"/>
      <c r="O7" s="3"/>
      <c r="P7" s="3"/>
      <c r="Q7" s="3"/>
      <c r="R7" s="3"/>
      <c r="S7" s="3"/>
    </row>
    <row r="8" spans="1:19" ht="18" customHeight="1" x14ac:dyDescent="0.3">
      <c r="A8" s="1"/>
      <c r="B8" s="2"/>
      <c r="C8" s="2"/>
      <c r="D8" s="2"/>
      <c r="E8" s="3" t="s">
        <v>15</v>
      </c>
      <c r="F8" s="3" t="s">
        <v>10</v>
      </c>
      <c r="G8" s="3" t="s">
        <v>11</v>
      </c>
      <c r="H8" s="3" t="s">
        <v>12</v>
      </c>
      <c r="I8" s="3" t="s">
        <v>9</v>
      </c>
      <c r="J8" s="1"/>
      <c r="K8" s="1"/>
      <c r="L8" s="2"/>
      <c r="M8" s="2"/>
      <c r="N8" s="2"/>
      <c r="O8" s="3" t="s">
        <v>15</v>
      </c>
      <c r="P8" s="3" t="s">
        <v>10</v>
      </c>
      <c r="Q8" s="3" t="s">
        <v>11</v>
      </c>
      <c r="R8" s="3" t="s">
        <v>12</v>
      </c>
      <c r="S8" s="3" t="s">
        <v>9</v>
      </c>
    </row>
    <row r="9" spans="1:19" ht="19.5" customHeight="1" x14ac:dyDescent="0.3">
      <c r="A9" s="1"/>
      <c r="B9" s="4" t="s">
        <v>2</v>
      </c>
      <c r="C9" s="40" t="s">
        <v>17</v>
      </c>
      <c r="D9" s="40"/>
      <c r="E9" s="5" t="s">
        <v>45</v>
      </c>
      <c r="F9" s="5">
        <v>7</v>
      </c>
      <c r="G9" s="5">
        <v>13</v>
      </c>
      <c r="H9" s="5">
        <v>33</v>
      </c>
      <c r="I9" s="5">
        <v>287.5</v>
      </c>
      <c r="J9" s="1"/>
      <c r="K9" s="1"/>
      <c r="L9" s="4" t="s">
        <v>2</v>
      </c>
      <c r="M9" s="40" t="s">
        <v>50</v>
      </c>
      <c r="N9" s="40"/>
      <c r="O9" s="5" t="s">
        <v>51</v>
      </c>
      <c r="P9" s="5">
        <v>10.95</v>
      </c>
      <c r="Q9" s="5">
        <v>10.5</v>
      </c>
      <c r="R9" s="5">
        <v>42.7</v>
      </c>
      <c r="S9" s="5">
        <v>420</v>
      </c>
    </row>
    <row r="10" spans="1:19" ht="18" customHeight="1" x14ac:dyDescent="0.3">
      <c r="A10" s="1"/>
      <c r="B10" s="4" t="s">
        <v>4</v>
      </c>
      <c r="C10" s="41" t="s">
        <v>13</v>
      </c>
      <c r="D10" s="41"/>
      <c r="E10" s="5">
        <v>200</v>
      </c>
      <c r="F10" s="5">
        <v>0.2</v>
      </c>
      <c r="G10" s="5">
        <v>0</v>
      </c>
      <c r="H10" s="5">
        <v>15</v>
      </c>
      <c r="I10" s="5">
        <v>58</v>
      </c>
      <c r="J10" s="1"/>
      <c r="K10" s="1"/>
      <c r="L10" s="4" t="s">
        <v>4</v>
      </c>
      <c r="M10" s="40" t="s">
        <v>13</v>
      </c>
      <c r="N10" s="40"/>
      <c r="O10" s="5">
        <v>200</v>
      </c>
      <c r="P10" s="5">
        <v>0.2</v>
      </c>
      <c r="Q10" s="5">
        <v>0</v>
      </c>
      <c r="R10" s="5">
        <v>15</v>
      </c>
      <c r="S10" s="5">
        <v>58</v>
      </c>
    </row>
    <row r="11" spans="1:19" ht="18" customHeight="1" x14ac:dyDescent="0.3">
      <c r="A11" s="1"/>
      <c r="B11" s="4" t="s">
        <v>5</v>
      </c>
      <c r="C11" s="40" t="s">
        <v>14</v>
      </c>
      <c r="D11" s="40"/>
      <c r="E11" s="5">
        <v>10</v>
      </c>
      <c r="F11" s="5">
        <v>0.1</v>
      </c>
      <c r="G11" s="5">
        <v>7.25</v>
      </c>
      <c r="H11" s="5">
        <v>0.14000000000000001</v>
      </c>
      <c r="I11" s="5">
        <v>66.2</v>
      </c>
      <c r="J11" s="1"/>
      <c r="K11" s="1"/>
      <c r="L11" s="18" t="s">
        <v>5</v>
      </c>
      <c r="M11" s="37" t="s">
        <v>26</v>
      </c>
      <c r="N11" s="37"/>
      <c r="O11" s="19">
        <v>200</v>
      </c>
      <c r="P11" s="5">
        <v>5.6</v>
      </c>
      <c r="Q11" s="5">
        <v>2.4</v>
      </c>
      <c r="R11" s="5">
        <v>36</v>
      </c>
      <c r="S11" s="5">
        <v>188</v>
      </c>
    </row>
    <row r="12" spans="1:19" ht="18" customHeight="1" x14ac:dyDescent="0.3">
      <c r="A12" s="1"/>
      <c r="B12" s="4" t="s">
        <v>6</v>
      </c>
      <c r="C12" s="40" t="s">
        <v>37</v>
      </c>
      <c r="D12" s="40"/>
      <c r="E12" s="5">
        <v>40</v>
      </c>
      <c r="F12" s="5">
        <v>8.8000000000000007</v>
      </c>
      <c r="G12" s="5">
        <v>11.6</v>
      </c>
      <c r="H12" s="5">
        <v>89.2</v>
      </c>
      <c r="I12" s="5">
        <v>500</v>
      </c>
      <c r="J12" s="1"/>
      <c r="K12" s="1"/>
      <c r="L12" s="20"/>
      <c r="M12" s="38"/>
      <c r="N12" s="38"/>
      <c r="O12" s="17"/>
      <c r="P12" s="17"/>
      <c r="Q12" s="17"/>
      <c r="R12" s="17"/>
      <c r="S12" s="17"/>
    </row>
    <row r="13" spans="1:19" ht="18" customHeight="1" x14ac:dyDescent="0.3">
      <c r="A13" s="1"/>
      <c r="B13" s="4" t="s">
        <v>21</v>
      </c>
      <c r="C13" s="40" t="s">
        <v>56</v>
      </c>
      <c r="D13" s="40"/>
      <c r="E13" s="5">
        <v>50</v>
      </c>
      <c r="F13" s="5">
        <v>3.8</v>
      </c>
      <c r="G13" s="5">
        <v>1.4</v>
      </c>
      <c r="H13" s="5">
        <v>25.7</v>
      </c>
      <c r="I13" s="5">
        <v>131</v>
      </c>
      <c r="J13" s="1"/>
      <c r="K13" s="1"/>
      <c r="L13" s="7"/>
      <c r="M13" s="39"/>
      <c r="N13" s="39"/>
      <c r="O13" s="9"/>
      <c r="P13" s="9"/>
      <c r="Q13" s="9"/>
      <c r="R13" s="9"/>
      <c r="S13" s="9"/>
    </row>
    <row r="14" spans="1:19" ht="18.75" x14ac:dyDescent="0.3">
      <c r="A14" s="1"/>
      <c r="B14" s="2"/>
      <c r="C14" s="2"/>
      <c r="D14" s="2"/>
      <c r="E14" s="2"/>
      <c r="F14" s="2"/>
      <c r="G14" s="1"/>
      <c r="H14" s="1"/>
      <c r="I14" s="1"/>
      <c r="J14" s="1"/>
      <c r="K14" s="1"/>
      <c r="L14" s="2"/>
      <c r="M14" s="2"/>
      <c r="N14" s="2"/>
      <c r="O14" s="2"/>
      <c r="P14" s="2"/>
      <c r="Q14" s="1"/>
      <c r="R14" s="1"/>
      <c r="S14" s="1"/>
    </row>
    <row r="15" spans="1:19" ht="18.75" x14ac:dyDescent="0.3">
      <c r="A15" s="1"/>
      <c r="B15" s="3"/>
      <c r="C15" s="3"/>
      <c r="D15" s="3"/>
      <c r="E15" s="3"/>
      <c r="F15" s="3"/>
      <c r="G15" s="1"/>
      <c r="H15" s="1"/>
      <c r="I15" s="1"/>
      <c r="J15" s="1"/>
      <c r="K15" s="1"/>
      <c r="L15" s="3"/>
      <c r="M15" s="3"/>
      <c r="N15" s="3"/>
      <c r="O15" s="3"/>
      <c r="P15" s="3"/>
      <c r="Q15" s="1"/>
      <c r="R15" s="1"/>
      <c r="S15" s="1"/>
    </row>
    <row r="16" spans="1:19" ht="18.7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8" customHeight="1" x14ac:dyDescent="0.3">
      <c r="A17" s="1"/>
      <c r="B17" s="33" t="s">
        <v>3</v>
      </c>
      <c r="C17" s="33"/>
      <c r="D17" s="33"/>
      <c r="E17" s="33"/>
      <c r="F17" s="33"/>
      <c r="G17" s="33"/>
      <c r="H17" s="33"/>
      <c r="I17" s="33"/>
      <c r="J17" s="1"/>
      <c r="K17" s="1"/>
      <c r="L17" s="33" t="s">
        <v>3</v>
      </c>
      <c r="M17" s="33"/>
      <c r="N17" s="33"/>
      <c r="O17" s="33"/>
      <c r="P17" s="33"/>
      <c r="Q17" s="33"/>
      <c r="R17" s="33"/>
      <c r="S17" s="33"/>
    </row>
    <row r="18" spans="1:19" ht="12" customHeight="1" x14ac:dyDescent="0.3">
      <c r="A18" s="1"/>
      <c r="B18" s="3"/>
      <c r="C18" s="3"/>
      <c r="D18" s="3"/>
      <c r="E18" s="3"/>
      <c r="F18" s="3"/>
      <c r="G18" s="3"/>
      <c r="H18" s="3"/>
      <c r="I18" s="3"/>
      <c r="J18" s="1"/>
      <c r="K18" s="1"/>
      <c r="L18" s="3"/>
      <c r="M18" s="3"/>
      <c r="N18" s="3"/>
      <c r="O18" s="3"/>
      <c r="P18" s="3"/>
      <c r="Q18" s="3"/>
      <c r="R18" s="3"/>
      <c r="S18" s="3"/>
    </row>
    <row r="19" spans="1:19" ht="18" customHeight="1" x14ac:dyDescent="0.3">
      <c r="A19" s="1"/>
      <c r="B19" s="2"/>
      <c r="C19" s="2"/>
      <c r="D19" s="2"/>
      <c r="E19" s="3" t="s">
        <v>15</v>
      </c>
      <c r="F19" s="3" t="s">
        <v>10</v>
      </c>
      <c r="G19" s="3" t="s">
        <v>11</v>
      </c>
      <c r="H19" s="3" t="s">
        <v>12</v>
      </c>
      <c r="I19" s="3" t="s">
        <v>9</v>
      </c>
      <c r="J19" s="1"/>
      <c r="K19" s="1"/>
      <c r="L19" s="2"/>
      <c r="M19" s="2"/>
      <c r="N19" s="2"/>
      <c r="O19" s="3" t="s">
        <v>15</v>
      </c>
      <c r="P19" s="3" t="s">
        <v>10</v>
      </c>
      <c r="Q19" s="3" t="s">
        <v>11</v>
      </c>
      <c r="R19" s="3" t="s">
        <v>12</v>
      </c>
      <c r="S19" s="3" t="s">
        <v>9</v>
      </c>
    </row>
    <row r="20" spans="1:19" ht="18" customHeight="1" x14ac:dyDescent="0.3">
      <c r="A20" s="1"/>
      <c r="B20" s="4" t="s">
        <v>2</v>
      </c>
      <c r="C20" s="35" t="s">
        <v>27</v>
      </c>
      <c r="D20" s="36"/>
      <c r="E20" s="5">
        <v>100</v>
      </c>
      <c r="F20" s="5">
        <v>1.3</v>
      </c>
      <c r="G20" s="5">
        <v>7.4</v>
      </c>
      <c r="H20" s="5">
        <v>8.5</v>
      </c>
      <c r="I20" s="5">
        <v>106</v>
      </c>
      <c r="J20" s="1"/>
      <c r="K20" s="1"/>
      <c r="L20" s="4" t="s">
        <v>2</v>
      </c>
      <c r="M20" s="35" t="s">
        <v>31</v>
      </c>
      <c r="N20" s="36"/>
      <c r="O20" s="5">
        <v>100</v>
      </c>
      <c r="P20" s="5">
        <v>1.5</v>
      </c>
      <c r="Q20" s="5">
        <v>2</v>
      </c>
      <c r="R20" s="5">
        <v>10.7</v>
      </c>
      <c r="S20" s="5">
        <v>67</v>
      </c>
    </row>
    <row r="21" spans="1:19" ht="18" customHeight="1" x14ac:dyDescent="0.3">
      <c r="A21" s="1"/>
      <c r="B21" s="4" t="s">
        <v>4</v>
      </c>
      <c r="C21" s="35" t="s">
        <v>46</v>
      </c>
      <c r="D21" s="36"/>
      <c r="E21" s="5" t="s">
        <v>48</v>
      </c>
      <c r="F21" s="25">
        <f>1.8/250*300</f>
        <v>2.16</v>
      </c>
      <c r="G21" s="25">
        <f>5.2/250*300</f>
        <v>6.2399999999999993</v>
      </c>
      <c r="H21" s="25">
        <f>16.5/250*300</f>
        <v>19.8</v>
      </c>
      <c r="I21" s="25">
        <f>122/250*300</f>
        <v>146.4</v>
      </c>
      <c r="J21" s="1"/>
      <c r="K21" s="1"/>
      <c r="L21" s="4" t="s">
        <v>4</v>
      </c>
      <c r="M21" s="35" t="s">
        <v>52</v>
      </c>
      <c r="N21" s="36"/>
      <c r="O21" s="5" t="s">
        <v>54</v>
      </c>
      <c r="P21" s="5">
        <f>3/250*300</f>
        <v>3.6</v>
      </c>
      <c r="Q21" s="5">
        <f>4.5/250*300</f>
        <v>5.3999999999999995</v>
      </c>
      <c r="R21" s="5">
        <f>20.1/250*300</f>
        <v>24.12</v>
      </c>
      <c r="S21" s="5">
        <f>135/250*300</f>
        <v>162</v>
      </c>
    </row>
    <row r="22" spans="1:19" ht="18" customHeight="1" x14ac:dyDescent="0.3">
      <c r="A22" s="1"/>
      <c r="B22" s="4" t="s">
        <v>5</v>
      </c>
      <c r="C22" s="35" t="s">
        <v>47</v>
      </c>
      <c r="D22" s="36"/>
      <c r="E22" s="6" t="s">
        <v>49</v>
      </c>
      <c r="F22" s="5">
        <v>18.2</v>
      </c>
      <c r="G22" s="5">
        <v>10.4</v>
      </c>
      <c r="H22" s="5">
        <v>13.8</v>
      </c>
      <c r="I22" s="5">
        <v>222</v>
      </c>
      <c r="J22" s="1"/>
      <c r="K22" s="1"/>
      <c r="L22" s="4" t="s">
        <v>5</v>
      </c>
      <c r="M22" s="35" t="s">
        <v>29</v>
      </c>
      <c r="N22" s="36"/>
      <c r="O22" s="11" t="s">
        <v>39</v>
      </c>
      <c r="P22" s="5">
        <v>23.2</v>
      </c>
      <c r="Q22" s="5">
        <v>10.4</v>
      </c>
      <c r="R22" s="5">
        <v>44.4</v>
      </c>
      <c r="S22" s="5">
        <v>362</v>
      </c>
    </row>
    <row r="23" spans="1:19" ht="18" customHeight="1" x14ac:dyDescent="0.3">
      <c r="A23" s="1"/>
      <c r="B23" s="4" t="s">
        <v>6</v>
      </c>
      <c r="C23" s="35" t="s">
        <v>16</v>
      </c>
      <c r="D23" s="36"/>
      <c r="E23" s="5">
        <v>180</v>
      </c>
      <c r="F23" s="25">
        <f>5.4/150*180</f>
        <v>6.48</v>
      </c>
      <c r="G23" s="25">
        <f>0.6/150*180</f>
        <v>0.72</v>
      </c>
      <c r="H23" s="25">
        <f>30/150*180</f>
        <v>36</v>
      </c>
      <c r="I23" s="25">
        <f>147/150*180</f>
        <v>176.4</v>
      </c>
      <c r="J23" s="1"/>
      <c r="K23" s="1"/>
      <c r="L23" s="4" t="s">
        <v>6</v>
      </c>
      <c r="M23" s="35" t="s">
        <v>53</v>
      </c>
      <c r="N23" s="36"/>
      <c r="O23" s="5">
        <v>200</v>
      </c>
      <c r="P23" s="5">
        <v>0.6</v>
      </c>
      <c r="Q23" s="5">
        <v>0</v>
      </c>
      <c r="R23" s="5">
        <v>31.4</v>
      </c>
      <c r="S23" s="5">
        <v>124</v>
      </c>
    </row>
    <row r="24" spans="1:19" ht="18" customHeight="1" x14ac:dyDescent="0.3">
      <c r="A24" s="1"/>
      <c r="B24" s="4" t="s">
        <v>21</v>
      </c>
      <c r="C24" s="40" t="s">
        <v>13</v>
      </c>
      <c r="D24" s="40"/>
      <c r="E24" s="5">
        <v>200</v>
      </c>
      <c r="F24" s="5">
        <v>0.2</v>
      </c>
      <c r="G24" s="5">
        <v>0</v>
      </c>
      <c r="H24" s="5">
        <v>15</v>
      </c>
      <c r="I24" s="5">
        <v>58</v>
      </c>
      <c r="J24" s="1"/>
      <c r="K24" s="1"/>
      <c r="L24" s="4" t="s">
        <v>21</v>
      </c>
      <c r="M24" s="40" t="s">
        <v>56</v>
      </c>
      <c r="N24" s="40"/>
      <c r="O24" s="5">
        <v>50</v>
      </c>
      <c r="P24" s="5">
        <v>3.8</v>
      </c>
      <c r="Q24" s="5">
        <v>1.4</v>
      </c>
      <c r="R24" s="5">
        <v>25.7</v>
      </c>
      <c r="S24" s="5">
        <v>131</v>
      </c>
    </row>
    <row r="25" spans="1:19" ht="18" customHeight="1" x14ac:dyDescent="0.3">
      <c r="A25" s="1"/>
      <c r="B25" s="4" t="s">
        <v>24</v>
      </c>
      <c r="C25" s="40" t="s">
        <v>56</v>
      </c>
      <c r="D25" s="40"/>
      <c r="E25" s="5">
        <v>50</v>
      </c>
      <c r="F25" s="5">
        <v>3.8</v>
      </c>
      <c r="G25" s="5">
        <v>1.4</v>
      </c>
      <c r="H25" s="5">
        <v>25.7</v>
      </c>
      <c r="I25" s="5">
        <v>131</v>
      </c>
      <c r="J25" s="1"/>
      <c r="K25" s="1"/>
      <c r="L25" s="18" t="s">
        <v>24</v>
      </c>
      <c r="M25" s="21" t="s">
        <v>25</v>
      </c>
      <c r="N25" s="21"/>
      <c r="O25" s="19">
        <v>75</v>
      </c>
      <c r="P25" s="19">
        <v>3.45</v>
      </c>
      <c r="Q25" s="19">
        <v>0.08</v>
      </c>
      <c r="R25" s="19">
        <v>29.6</v>
      </c>
      <c r="S25" s="19">
        <v>150</v>
      </c>
    </row>
    <row r="26" spans="1:19" ht="18" customHeight="1" x14ac:dyDescent="0.3">
      <c r="A26" s="1"/>
      <c r="B26" s="4" t="s">
        <v>32</v>
      </c>
      <c r="C26" s="12" t="s">
        <v>25</v>
      </c>
      <c r="D26" s="12"/>
      <c r="E26" s="5">
        <v>75</v>
      </c>
      <c r="F26" s="5">
        <v>3.45</v>
      </c>
      <c r="G26" s="5">
        <v>0.08</v>
      </c>
      <c r="H26" s="5">
        <v>29.6</v>
      </c>
      <c r="I26" s="5">
        <v>150</v>
      </c>
      <c r="J26" s="1"/>
      <c r="K26" s="1"/>
      <c r="L26" s="20"/>
      <c r="M26" s="38"/>
      <c r="N26" s="38"/>
      <c r="O26" s="17"/>
      <c r="P26" s="17"/>
      <c r="Q26" s="17"/>
      <c r="R26" s="17"/>
      <c r="S26" s="17"/>
    </row>
    <row r="27" spans="1:19" ht="18" customHeight="1" x14ac:dyDescent="0.3">
      <c r="A27" s="1"/>
      <c r="B27" s="2"/>
      <c r="C27" s="34"/>
      <c r="D27" s="34"/>
      <c r="E27" s="3"/>
      <c r="F27" s="2"/>
      <c r="G27" s="1"/>
      <c r="H27" s="1"/>
      <c r="I27" s="1"/>
      <c r="J27" s="1"/>
      <c r="K27" s="1"/>
      <c r="L27" s="2"/>
      <c r="M27" s="33"/>
      <c r="N27" s="33"/>
      <c r="O27" s="2"/>
      <c r="P27" s="2"/>
      <c r="Q27" s="1"/>
      <c r="R27" s="1"/>
      <c r="S27" s="1"/>
    </row>
    <row r="28" spans="1:19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8.7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8.75" x14ac:dyDescent="0.3">
      <c r="A30" s="1"/>
      <c r="B30" s="1"/>
      <c r="C30" s="1"/>
      <c r="D30" s="1"/>
      <c r="E30" s="1"/>
      <c r="F30" s="9"/>
      <c r="G30" s="9"/>
      <c r="H30" s="9"/>
      <c r="I30" s="9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8.7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8.7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8.7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8" customHeight="1" x14ac:dyDescent="0.3">
      <c r="A34" s="1"/>
      <c r="B34" s="33" t="s">
        <v>7</v>
      </c>
      <c r="C34" s="33"/>
      <c r="D34" s="33"/>
      <c r="E34" s="33"/>
      <c r="F34" s="33"/>
      <c r="G34" s="33"/>
      <c r="H34" s="33"/>
      <c r="I34" s="1"/>
      <c r="J34" s="1"/>
      <c r="K34" s="1"/>
      <c r="L34" s="33" t="s">
        <v>7</v>
      </c>
      <c r="M34" s="33"/>
      <c r="N34" s="33"/>
      <c r="O34" s="33"/>
      <c r="P34" s="33"/>
      <c r="Q34" s="33"/>
      <c r="R34" s="33"/>
      <c r="S34" s="1"/>
    </row>
    <row r="35" spans="1:19" ht="18" customHeight="1" x14ac:dyDescent="0.3">
      <c r="A35" s="1"/>
      <c r="B35" s="33" t="s">
        <v>8</v>
      </c>
      <c r="C35" s="33"/>
      <c r="D35" s="33"/>
      <c r="E35" s="33"/>
      <c r="F35" s="33"/>
      <c r="G35" s="33"/>
      <c r="H35" s="33"/>
      <c r="I35" s="1"/>
      <c r="J35" s="1"/>
      <c r="K35" s="1"/>
      <c r="L35" s="33" t="s">
        <v>8</v>
      </c>
      <c r="M35" s="33"/>
      <c r="N35" s="33"/>
      <c r="O35" s="33"/>
      <c r="P35" s="33"/>
      <c r="Q35" s="33"/>
      <c r="R35" s="33"/>
      <c r="S35" s="1"/>
    </row>
    <row r="42" spans="1:19" ht="18.75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8.75" x14ac:dyDescent="0.3">
      <c r="B43" s="32" t="s">
        <v>0</v>
      </c>
      <c r="C43" s="32"/>
      <c r="D43" s="32"/>
      <c r="E43" s="32"/>
      <c r="F43" s="32"/>
      <c r="G43" s="32"/>
      <c r="H43" s="32"/>
      <c r="I43" s="32"/>
      <c r="J43" s="1"/>
      <c r="K43" s="1"/>
      <c r="L43" s="32" t="s">
        <v>0</v>
      </c>
      <c r="M43" s="32"/>
      <c r="N43" s="32"/>
      <c r="O43" s="32"/>
      <c r="P43" s="32"/>
      <c r="Q43" s="32"/>
      <c r="R43" s="32"/>
      <c r="S43" s="32"/>
    </row>
    <row r="44" spans="1:19" ht="18.75" x14ac:dyDescent="0.3">
      <c r="B44" s="33" t="s">
        <v>79</v>
      </c>
      <c r="C44" s="33"/>
      <c r="D44" s="33"/>
      <c r="E44" s="33"/>
      <c r="F44" s="33"/>
      <c r="G44" s="33"/>
      <c r="H44" s="33"/>
      <c r="I44" s="33"/>
      <c r="J44" s="1"/>
      <c r="K44" s="1"/>
      <c r="L44" s="33" t="s">
        <v>80</v>
      </c>
      <c r="M44" s="33"/>
      <c r="N44" s="33"/>
      <c r="O44" s="33"/>
      <c r="P44" s="33"/>
      <c r="Q44" s="33"/>
      <c r="R44" s="33"/>
      <c r="S44" s="33"/>
    </row>
    <row r="45" spans="1:19" ht="18.75" x14ac:dyDescent="0.3">
      <c r="B45" s="10"/>
      <c r="C45" s="10"/>
      <c r="D45" s="10"/>
      <c r="E45" s="10"/>
      <c r="F45" s="10"/>
      <c r="G45" s="1"/>
      <c r="H45" s="1"/>
      <c r="I45" s="1"/>
      <c r="J45" s="1"/>
      <c r="K45" s="1"/>
      <c r="L45" s="10"/>
      <c r="M45" s="10"/>
      <c r="N45" s="10"/>
      <c r="O45" s="10"/>
      <c r="P45" s="10"/>
      <c r="Q45" s="1"/>
      <c r="R45" s="1"/>
      <c r="S45" s="1"/>
    </row>
    <row r="46" spans="1:19" ht="18.75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8.75" x14ac:dyDescent="0.3">
      <c r="B47" s="33" t="s">
        <v>1</v>
      </c>
      <c r="C47" s="33"/>
      <c r="D47" s="33"/>
      <c r="E47" s="33"/>
      <c r="F47" s="33"/>
      <c r="G47" s="33"/>
      <c r="H47" s="33"/>
      <c r="I47" s="33"/>
      <c r="J47" s="1"/>
      <c r="K47" s="1"/>
      <c r="L47" s="33" t="s">
        <v>1</v>
      </c>
      <c r="M47" s="33"/>
      <c r="N47" s="33"/>
      <c r="O47" s="33"/>
      <c r="P47" s="33"/>
      <c r="Q47" s="33"/>
      <c r="R47" s="33"/>
      <c r="S47" s="33"/>
    </row>
    <row r="48" spans="1:19" ht="18.75" x14ac:dyDescent="0.3">
      <c r="B48" s="10"/>
      <c r="C48" s="10"/>
      <c r="D48" s="10"/>
      <c r="E48" s="10"/>
      <c r="F48" s="10"/>
      <c r="G48" s="10"/>
      <c r="H48" s="10"/>
      <c r="I48" s="10"/>
      <c r="J48" s="1"/>
      <c r="K48" s="1"/>
      <c r="L48" s="10"/>
      <c r="M48" s="10"/>
      <c r="N48" s="10"/>
      <c r="O48" s="10"/>
      <c r="P48" s="10"/>
      <c r="Q48" s="10"/>
      <c r="R48" s="10"/>
      <c r="S48" s="10"/>
    </row>
    <row r="49" spans="2:20" ht="18.75" x14ac:dyDescent="0.3">
      <c r="B49" s="2"/>
      <c r="C49" s="2"/>
      <c r="D49" s="2"/>
      <c r="E49" s="10" t="s">
        <v>15</v>
      </c>
      <c r="F49" s="10" t="s">
        <v>10</v>
      </c>
      <c r="G49" s="10" t="s">
        <v>11</v>
      </c>
      <c r="H49" s="10" t="s">
        <v>12</v>
      </c>
      <c r="I49" s="10" t="s">
        <v>9</v>
      </c>
      <c r="J49" s="1"/>
      <c r="K49" s="1"/>
      <c r="L49" s="2"/>
      <c r="M49" s="2"/>
      <c r="N49" s="2"/>
      <c r="O49" s="10" t="s">
        <v>15</v>
      </c>
      <c r="P49" s="10" t="s">
        <v>10</v>
      </c>
      <c r="Q49" s="10" t="s">
        <v>11</v>
      </c>
      <c r="R49" s="10" t="s">
        <v>12</v>
      </c>
      <c r="S49" s="10" t="s">
        <v>9</v>
      </c>
    </row>
    <row r="50" spans="2:20" ht="18.75" x14ac:dyDescent="0.3">
      <c r="B50" s="4" t="s">
        <v>2</v>
      </c>
      <c r="C50" s="40" t="s">
        <v>55</v>
      </c>
      <c r="D50" s="40"/>
      <c r="E50" s="5" t="s">
        <v>45</v>
      </c>
      <c r="F50" s="5">
        <f>11.6/200*250</f>
        <v>14.499999999999998</v>
      </c>
      <c r="G50" s="5">
        <f>10.4/200*250</f>
        <v>13.000000000000002</v>
      </c>
      <c r="H50" s="5">
        <f>56.8/200*250</f>
        <v>71</v>
      </c>
      <c r="I50" s="5">
        <f>372/200*250</f>
        <v>465</v>
      </c>
      <c r="J50" s="1"/>
      <c r="K50" s="1"/>
      <c r="L50" s="4" t="s">
        <v>2</v>
      </c>
      <c r="M50" s="40" t="s">
        <v>58</v>
      </c>
      <c r="N50" s="40"/>
      <c r="O50" s="5" t="s">
        <v>45</v>
      </c>
      <c r="P50" s="5">
        <f>5.6/200*250</f>
        <v>6.9999999999999991</v>
      </c>
      <c r="Q50" s="5">
        <f>6.4/200*250</f>
        <v>8</v>
      </c>
      <c r="R50" s="5">
        <f>19.8/200*250</f>
        <v>24.75</v>
      </c>
      <c r="S50" s="5">
        <f>112/200*250</f>
        <v>140</v>
      </c>
    </row>
    <row r="51" spans="2:20" ht="18.75" x14ac:dyDescent="0.3">
      <c r="B51" s="4" t="s">
        <v>4</v>
      </c>
      <c r="C51" s="40" t="s">
        <v>13</v>
      </c>
      <c r="D51" s="40"/>
      <c r="E51" s="5">
        <v>200</v>
      </c>
      <c r="F51" s="5">
        <v>0.2</v>
      </c>
      <c r="G51" s="5">
        <v>0</v>
      </c>
      <c r="H51" s="5">
        <v>15</v>
      </c>
      <c r="I51" s="5">
        <v>58</v>
      </c>
      <c r="J51" s="1"/>
      <c r="K51" s="1"/>
      <c r="L51" s="4" t="s">
        <v>4</v>
      </c>
      <c r="M51" s="41" t="s">
        <v>13</v>
      </c>
      <c r="N51" s="41"/>
      <c r="O51" s="5">
        <v>200</v>
      </c>
      <c r="P51" s="5">
        <v>0.2</v>
      </c>
      <c r="Q51" s="5">
        <v>0</v>
      </c>
      <c r="R51" s="5">
        <v>15</v>
      </c>
      <c r="S51" s="5">
        <v>58</v>
      </c>
    </row>
    <row r="52" spans="2:20" ht="18.75" x14ac:dyDescent="0.3">
      <c r="B52" s="4" t="s">
        <v>5</v>
      </c>
      <c r="C52" s="40" t="s">
        <v>14</v>
      </c>
      <c r="D52" s="40"/>
      <c r="E52" s="5">
        <v>10</v>
      </c>
      <c r="F52" s="5">
        <v>0.1</v>
      </c>
      <c r="G52" s="5">
        <v>7.25</v>
      </c>
      <c r="H52" s="5">
        <v>0.14000000000000001</v>
      </c>
      <c r="I52" s="5">
        <v>66.2</v>
      </c>
      <c r="J52" s="1"/>
      <c r="K52" s="1"/>
      <c r="L52" s="4" t="s">
        <v>5</v>
      </c>
      <c r="M52" s="40" t="s">
        <v>14</v>
      </c>
      <c r="N52" s="40"/>
      <c r="O52" s="5">
        <v>10</v>
      </c>
      <c r="P52" s="5">
        <v>0.1</v>
      </c>
      <c r="Q52" s="5">
        <v>7.25</v>
      </c>
      <c r="R52" s="5">
        <v>0.14000000000000001</v>
      </c>
      <c r="S52" s="5">
        <v>66.2</v>
      </c>
    </row>
    <row r="53" spans="2:20" ht="18.75" x14ac:dyDescent="0.3">
      <c r="B53" s="4" t="s">
        <v>6</v>
      </c>
      <c r="C53" s="40" t="s">
        <v>37</v>
      </c>
      <c r="D53" s="40"/>
      <c r="E53" s="5">
        <v>40</v>
      </c>
      <c r="F53" s="5">
        <v>8.8000000000000007</v>
      </c>
      <c r="G53" s="5">
        <v>11.6</v>
      </c>
      <c r="H53" s="5">
        <v>89.2</v>
      </c>
      <c r="I53" s="5">
        <v>500</v>
      </c>
      <c r="J53" s="1"/>
      <c r="K53" s="1"/>
      <c r="L53" s="4" t="s">
        <v>6</v>
      </c>
      <c r="M53" s="41" t="s">
        <v>18</v>
      </c>
      <c r="N53" s="41"/>
      <c r="O53" s="5">
        <v>40</v>
      </c>
      <c r="P53" s="5">
        <v>9.2799999999999994</v>
      </c>
      <c r="Q53" s="5">
        <v>11.8</v>
      </c>
      <c r="R53" s="5">
        <v>0</v>
      </c>
      <c r="S53" s="5">
        <v>145.6</v>
      </c>
      <c r="T53" s="1"/>
    </row>
    <row r="54" spans="2:20" ht="18.75" x14ac:dyDescent="0.3">
      <c r="B54" s="4" t="s">
        <v>21</v>
      </c>
      <c r="C54" s="40" t="s">
        <v>56</v>
      </c>
      <c r="D54" s="40"/>
      <c r="E54" s="5">
        <v>50</v>
      </c>
      <c r="F54" s="5">
        <v>3.8</v>
      </c>
      <c r="G54" s="5">
        <v>1.4</v>
      </c>
      <c r="H54" s="5">
        <v>25.7</v>
      </c>
      <c r="I54" s="5">
        <v>131</v>
      </c>
      <c r="J54" s="1"/>
      <c r="K54" s="1"/>
      <c r="L54" s="4" t="s">
        <v>21</v>
      </c>
      <c r="M54" s="40" t="s">
        <v>56</v>
      </c>
      <c r="N54" s="40"/>
      <c r="O54" s="5">
        <v>50</v>
      </c>
      <c r="P54" s="5">
        <v>3.8</v>
      </c>
      <c r="Q54" s="5">
        <v>1.4</v>
      </c>
      <c r="R54" s="5">
        <v>25.7</v>
      </c>
      <c r="S54" s="5">
        <v>131</v>
      </c>
    </row>
    <row r="55" spans="2:20" ht="18.75" x14ac:dyDescent="0.3">
      <c r="B55" s="2"/>
      <c r="C55" s="2"/>
      <c r="D55" s="2"/>
      <c r="E55" s="2"/>
      <c r="F55" s="2"/>
      <c r="G55" s="1"/>
      <c r="H55" s="1"/>
      <c r="I55" s="1"/>
      <c r="J55" s="1"/>
      <c r="K55" s="1"/>
      <c r="L55" s="2"/>
      <c r="M55" s="2"/>
      <c r="N55" s="2"/>
      <c r="O55" s="2"/>
      <c r="P55" s="2"/>
      <c r="Q55" s="1"/>
      <c r="R55" s="1"/>
      <c r="S55" s="1"/>
    </row>
    <row r="56" spans="2:20" ht="18.75" x14ac:dyDescent="0.3">
      <c r="B56" s="10"/>
      <c r="C56" s="10"/>
      <c r="D56" s="10"/>
      <c r="E56" s="10"/>
      <c r="F56" s="10"/>
      <c r="G56" s="1"/>
      <c r="H56" s="1"/>
      <c r="I56" s="1"/>
      <c r="J56" s="1"/>
      <c r="K56" s="1"/>
      <c r="L56" s="10"/>
    </row>
    <row r="57" spans="2:20" ht="18.75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2:20" ht="18.75" x14ac:dyDescent="0.3">
      <c r="B58" s="33" t="s">
        <v>3</v>
      </c>
      <c r="C58" s="33"/>
      <c r="D58" s="33"/>
      <c r="E58" s="33"/>
      <c r="F58" s="33"/>
      <c r="G58" s="33"/>
      <c r="H58" s="33"/>
      <c r="I58" s="33"/>
      <c r="J58" s="1"/>
      <c r="K58" s="1"/>
      <c r="L58" s="33" t="s">
        <v>3</v>
      </c>
      <c r="M58" s="33"/>
      <c r="N58" s="33"/>
      <c r="O58" s="33"/>
      <c r="P58" s="33"/>
      <c r="Q58" s="33"/>
      <c r="R58" s="33"/>
      <c r="S58" s="33"/>
    </row>
    <row r="59" spans="2:20" ht="18.75" x14ac:dyDescent="0.3">
      <c r="B59" s="10"/>
      <c r="C59" s="10"/>
      <c r="D59" s="10"/>
      <c r="E59" s="10"/>
      <c r="F59" s="10"/>
      <c r="G59" s="10"/>
      <c r="H59" s="10"/>
      <c r="I59" s="10"/>
      <c r="J59" s="1"/>
      <c r="K59" s="1"/>
      <c r="L59" s="10"/>
      <c r="M59" s="10"/>
      <c r="N59" s="10"/>
      <c r="O59" s="10"/>
      <c r="P59" s="10"/>
      <c r="Q59" s="10"/>
      <c r="R59" s="10"/>
      <c r="S59" s="10"/>
    </row>
    <row r="60" spans="2:20" ht="18.75" x14ac:dyDescent="0.3">
      <c r="B60" s="2"/>
      <c r="C60" s="2"/>
      <c r="D60" s="2"/>
      <c r="E60" s="10" t="s">
        <v>15</v>
      </c>
      <c r="F60" s="10" t="s">
        <v>10</v>
      </c>
      <c r="G60" s="10" t="s">
        <v>11</v>
      </c>
      <c r="H60" s="10" t="s">
        <v>12</v>
      </c>
      <c r="I60" s="10" t="s">
        <v>9</v>
      </c>
      <c r="J60" s="1"/>
      <c r="K60" s="1"/>
      <c r="L60" s="2"/>
      <c r="M60" s="2"/>
      <c r="N60" s="2"/>
      <c r="O60" s="10" t="s">
        <v>15</v>
      </c>
      <c r="P60" s="10" t="s">
        <v>10</v>
      </c>
      <c r="Q60" s="10" t="s">
        <v>11</v>
      </c>
      <c r="R60" s="10" t="s">
        <v>12</v>
      </c>
      <c r="S60" s="10" t="s">
        <v>9</v>
      </c>
    </row>
    <row r="61" spans="2:20" ht="18.75" x14ac:dyDescent="0.3">
      <c r="B61" s="4" t="s">
        <v>2</v>
      </c>
      <c r="C61" s="35" t="s">
        <v>57</v>
      </c>
      <c r="D61" s="36"/>
      <c r="E61" s="5" t="s">
        <v>48</v>
      </c>
      <c r="F61" s="5">
        <f>2.9/250*300</f>
        <v>3.4799999999999995</v>
      </c>
      <c r="G61" s="5">
        <f>2.5/250*300</f>
        <v>3</v>
      </c>
      <c r="H61" s="5">
        <f>21/250*300</f>
        <v>25.200000000000003</v>
      </c>
      <c r="I61" s="5">
        <f>120/250*300</f>
        <v>144</v>
      </c>
      <c r="J61" s="1"/>
      <c r="K61" s="1"/>
      <c r="L61" s="4" t="s">
        <v>2</v>
      </c>
      <c r="M61" s="35" t="s">
        <v>59</v>
      </c>
      <c r="N61" s="36"/>
      <c r="O61" s="5" t="s">
        <v>54</v>
      </c>
      <c r="P61" s="5">
        <v>3</v>
      </c>
      <c r="Q61" s="5">
        <v>3.3</v>
      </c>
      <c r="R61" s="5">
        <v>16.2</v>
      </c>
      <c r="S61" s="5">
        <v>108</v>
      </c>
    </row>
    <row r="62" spans="2:20" ht="18.75" x14ac:dyDescent="0.3">
      <c r="B62" s="4" t="s">
        <v>4</v>
      </c>
      <c r="C62" s="35" t="s">
        <v>38</v>
      </c>
      <c r="D62" s="36"/>
      <c r="E62" s="11">
        <v>250</v>
      </c>
      <c r="F62" s="5">
        <v>22.83</v>
      </c>
      <c r="G62" s="5">
        <v>24.37</v>
      </c>
      <c r="H62" s="5">
        <v>58.98</v>
      </c>
      <c r="I62" s="5">
        <v>417.6</v>
      </c>
      <c r="J62" s="1"/>
      <c r="K62" s="1"/>
      <c r="L62" s="4" t="s">
        <v>4</v>
      </c>
      <c r="M62" s="35" t="s">
        <v>60</v>
      </c>
      <c r="N62" s="36"/>
      <c r="O62" s="11" t="s">
        <v>61</v>
      </c>
      <c r="P62" s="5">
        <v>12.6</v>
      </c>
      <c r="Q62" s="5">
        <v>5.9</v>
      </c>
      <c r="R62" s="5">
        <v>15</v>
      </c>
      <c r="S62" s="5">
        <v>164</v>
      </c>
    </row>
    <row r="63" spans="2:20" ht="18.75" x14ac:dyDescent="0.3">
      <c r="B63" s="4" t="s">
        <v>5</v>
      </c>
      <c r="C63" s="35" t="s">
        <v>13</v>
      </c>
      <c r="D63" s="36"/>
      <c r="E63" s="5">
        <v>200</v>
      </c>
      <c r="F63" s="5">
        <v>0.2</v>
      </c>
      <c r="G63" s="5">
        <v>0</v>
      </c>
      <c r="H63" s="5">
        <v>15</v>
      </c>
      <c r="I63" s="5">
        <v>58</v>
      </c>
      <c r="J63" s="1"/>
      <c r="K63" s="1"/>
      <c r="L63" s="4" t="s">
        <v>5</v>
      </c>
      <c r="M63" s="35" t="s">
        <v>33</v>
      </c>
      <c r="N63" s="36"/>
      <c r="O63" s="5">
        <v>180</v>
      </c>
      <c r="P63" s="25">
        <f>3.2/150*180</f>
        <v>3.8400000000000003</v>
      </c>
      <c r="Q63" s="25">
        <f>6.75/150*180</f>
        <v>8.1</v>
      </c>
      <c r="R63" s="25">
        <f>21.9/150*180</f>
        <v>26.279999999999998</v>
      </c>
      <c r="S63" s="25">
        <f>163.5/150*180</f>
        <v>196.20000000000002</v>
      </c>
    </row>
    <row r="64" spans="2:20" ht="18.75" x14ac:dyDescent="0.3">
      <c r="B64" s="4" t="s">
        <v>6</v>
      </c>
      <c r="C64" s="40" t="s">
        <v>56</v>
      </c>
      <c r="D64" s="40"/>
      <c r="E64" s="5">
        <v>50</v>
      </c>
      <c r="F64" s="5">
        <v>3.8</v>
      </c>
      <c r="G64" s="5">
        <v>1.4</v>
      </c>
      <c r="H64" s="5">
        <v>25.7</v>
      </c>
      <c r="I64" s="5">
        <v>131</v>
      </c>
      <c r="J64" s="1"/>
      <c r="K64" s="1"/>
      <c r="L64" s="4" t="s">
        <v>6</v>
      </c>
      <c r="M64" s="40" t="s">
        <v>36</v>
      </c>
      <c r="N64" s="40"/>
      <c r="O64" s="5">
        <v>200</v>
      </c>
      <c r="P64" s="5">
        <v>0.4</v>
      </c>
      <c r="Q64" s="5">
        <v>0</v>
      </c>
      <c r="R64" s="5">
        <v>23.6</v>
      </c>
      <c r="S64" s="5">
        <v>94</v>
      </c>
    </row>
    <row r="65" spans="2:19" ht="18.75" x14ac:dyDescent="0.3">
      <c r="B65" s="4" t="s">
        <v>21</v>
      </c>
      <c r="C65" s="12" t="s">
        <v>25</v>
      </c>
      <c r="D65" s="12"/>
      <c r="E65" s="5">
        <v>75</v>
      </c>
      <c r="F65" s="5">
        <v>3.45</v>
      </c>
      <c r="G65" s="5">
        <v>0.08</v>
      </c>
      <c r="H65" s="5">
        <v>29.6</v>
      </c>
      <c r="I65" s="5">
        <v>150</v>
      </c>
      <c r="J65" s="1"/>
      <c r="K65" s="1"/>
      <c r="L65" s="4" t="s">
        <v>21</v>
      </c>
      <c r="M65" s="40" t="s">
        <v>56</v>
      </c>
      <c r="N65" s="40"/>
      <c r="O65" s="5">
        <v>50</v>
      </c>
      <c r="P65" s="5">
        <v>3.8</v>
      </c>
      <c r="Q65" s="5">
        <v>1.4</v>
      </c>
      <c r="R65" s="5">
        <v>25.7</v>
      </c>
      <c r="S65" s="5">
        <v>131</v>
      </c>
    </row>
    <row r="66" spans="2:19" ht="18.75" x14ac:dyDescent="0.3">
      <c r="B66" s="4" t="s">
        <v>24</v>
      </c>
      <c r="C66" s="40" t="s">
        <v>40</v>
      </c>
      <c r="D66" s="40"/>
      <c r="E66" s="5">
        <v>100</v>
      </c>
      <c r="F66" s="5">
        <v>0.4</v>
      </c>
      <c r="G66" s="5">
        <v>0.4</v>
      </c>
      <c r="H66" s="5">
        <v>9.8000000000000007</v>
      </c>
      <c r="I66" s="5">
        <v>47</v>
      </c>
      <c r="J66" s="1"/>
      <c r="K66" s="1"/>
      <c r="L66" s="18" t="s">
        <v>24</v>
      </c>
      <c r="M66" s="21" t="s">
        <v>25</v>
      </c>
      <c r="N66" s="21"/>
      <c r="O66" s="19">
        <v>75</v>
      </c>
      <c r="P66" s="19">
        <v>3.45</v>
      </c>
      <c r="Q66" s="19">
        <v>0.08</v>
      </c>
      <c r="R66" s="19">
        <v>29.6</v>
      </c>
      <c r="S66" s="19">
        <v>150</v>
      </c>
    </row>
    <row r="67" spans="2:19" ht="18.75" x14ac:dyDescent="0.3">
      <c r="B67" s="2"/>
      <c r="C67" s="34"/>
      <c r="D67" s="34"/>
      <c r="E67" s="10"/>
      <c r="F67" s="2"/>
      <c r="G67" s="1"/>
      <c r="H67" s="1"/>
      <c r="I67" s="1"/>
      <c r="J67" s="1"/>
      <c r="K67" s="1"/>
      <c r="L67" s="20"/>
      <c r="M67" s="38"/>
      <c r="N67" s="38"/>
      <c r="O67" s="17"/>
      <c r="P67" s="17"/>
      <c r="Q67" s="17"/>
      <c r="R67" s="17"/>
      <c r="S67" s="17"/>
    </row>
    <row r="68" spans="2:19" ht="18.75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2:19" ht="18.75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2:19" ht="18.75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2:19" ht="18.75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2:19" ht="18.75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2:19" ht="18.75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2:19" ht="18.75" x14ac:dyDescent="0.3">
      <c r="B74" s="33" t="s">
        <v>7</v>
      </c>
      <c r="C74" s="33"/>
      <c r="D74" s="33"/>
      <c r="E74" s="33"/>
      <c r="F74" s="33"/>
      <c r="G74" s="33"/>
      <c r="H74" s="33"/>
      <c r="I74" s="1"/>
      <c r="J74" s="1"/>
      <c r="K74" s="1"/>
      <c r="L74" s="33" t="s">
        <v>7</v>
      </c>
      <c r="M74" s="33"/>
      <c r="N74" s="33"/>
      <c r="O74" s="33"/>
      <c r="P74" s="33"/>
      <c r="Q74" s="33"/>
      <c r="R74" s="33"/>
      <c r="S74" s="1"/>
    </row>
    <row r="75" spans="2:19" ht="18.75" x14ac:dyDescent="0.3">
      <c r="B75" s="33" t="s">
        <v>8</v>
      </c>
      <c r="C75" s="33"/>
      <c r="D75" s="33"/>
      <c r="E75" s="33"/>
      <c r="F75" s="33"/>
      <c r="G75" s="33"/>
      <c r="H75" s="33"/>
      <c r="I75" s="1"/>
      <c r="J75" s="1"/>
      <c r="K75" s="1"/>
      <c r="L75" s="33" t="s">
        <v>8</v>
      </c>
      <c r="M75" s="33"/>
      <c r="N75" s="33"/>
      <c r="O75" s="33"/>
      <c r="P75" s="33"/>
      <c r="Q75" s="33"/>
      <c r="R75" s="33"/>
      <c r="S75" s="1"/>
    </row>
    <row r="76" spans="2:19" ht="18.75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2:19" ht="18.75" x14ac:dyDescent="0.3">
      <c r="B77" s="32" t="s">
        <v>0</v>
      </c>
      <c r="C77" s="32"/>
      <c r="D77" s="32"/>
      <c r="E77" s="32"/>
      <c r="F77" s="32"/>
      <c r="G77" s="32"/>
      <c r="H77" s="32"/>
      <c r="I77" s="32"/>
      <c r="J77" s="1"/>
      <c r="K77" s="1"/>
      <c r="L77" s="32" t="s">
        <v>0</v>
      </c>
      <c r="M77" s="32"/>
      <c r="N77" s="32"/>
      <c r="O77" s="32"/>
      <c r="P77" s="32"/>
      <c r="Q77" s="32"/>
      <c r="R77" s="32"/>
      <c r="S77" s="32"/>
    </row>
    <row r="78" spans="2:19" ht="18.75" x14ac:dyDescent="0.3">
      <c r="B78" s="33" t="s">
        <v>86</v>
      </c>
      <c r="C78" s="33"/>
      <c r="D78" s="33"/>
      <c r="E78" s="33"/>
      <c r="F78" s="33"/>
      <c r="G78" s="33"/>
      <c r="H78" s="33"/>
      <c r="I78" s="33"/>
      <c r="J78" s="1"/>
      <c r="K78" s="1"/>
      <c r="L78" s="33" t="s">
        <v>87</v>
      </c>
      <c r="M78" s="33"/>
      <c r="N78" s="33"/>
      <c r="O78" s="33"/>
      <c r="P78" s="33"/>
      <c r="Q78" s="33"/>
      <c r="R78" s="33"/>
      <c r="S78" s="33"/>
    </row>
    <row r="79" spans="2:19" ht="18.75" x14ac:dyDescent="0.3">
      <c r="B79" s="10"/>
      <c r="C79" s="10"/>
      <c r="D79" s="10"/>
      <c r="E79" s="10"/>
      <c r="F79" s="10"/>
      <c r="G79" s="1"/>
      <c r="H79" s="1"/>
      <c r="I79" s="1"/>
      <c r="J79" s="1"/>
      <c r="K79" s="1"/>
      <c r="L79" s="10"/>
      <c r="M79" s="10"/>
      <c r="N79" s="10"/>
      <c r="O79" s="10"/>
      <c r="P79" s="10"/>
      <c r="Q79" s="1"/>
      <c r="R79" s="1"/>
      <c r="S79" s="1"/>
    </row>
    <row r="80" spans="2:19" ht="18.75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2:19" ht="18.75" x14ac:dyDescent="0.3">
      <c r="B81" s="33" t="s">
        <v>1</v>
      </c>
      <c r="C81" s="33"/>
      <c r="D81" s="33"/>
      <c r="E81" s="33"/>
      <c r="F81" s="33"/>
      <c r="G81" s="33"/>
      <c r="H81" s="33"/>
      <c r="I81" s="33"/>
      <c r="J81" s="1"/>
      <c r="K81" s="1"/>
      <c r="L81" s="33" t="s">
        <v>1</v>
      </c>
      <c r="M81" s="33"/>
      <c r="N81" s="33"/>
      <c r="O81" s="33"/>
      <c r="P81" s="33"/>
      <c r="Q81" s="33"/>
      <c r="R81" s="33"/>
      <c r="S81" s="33"/>
    </row>
    <row r="82" spans="2:19" ht="18.75" x14ac:dyDescent="0.3">
      <c r="B82" s="10"/>
      <c r="C82" s="10"/>
      <c r="D82" s="10"/>
      <c r="E82" s="10"/>
      <c r="F82" s="10"/>
      <c r="G82" s="10"/>
      <c r="H82" s="10"/>
      <c r="I82" s="10"/>
      <c r="J82" s="1"/>
      <c r="K82" s="1"/>
      <c r="L82" s="10"/>
      <c r="M82" s="10"/>
      <c r="N82" s="10"/>
      <c r="O82" s="10"/>
      <c r="P82" s="10"/>
      <c r="Q82" s="10"/>
      <c r="R82" s="10"/>
      <c r="S82" s="10"/>
    </row>
    <row r="83" spans="2:19" ht="18.75" x14ac:dyDescent="0.3">
      <c r="B83" s="2"/>
      <c r="C83" s="2"/>
      <c r="D83" s="2"/>
      <c r="E83" s="10" t="s">
        <v>15</v>
      </c>
      <c r="F83" s="10" t="s">
        <v>10</v>
      </c>
      <c r="G83" s="10" t="s">
        <v>11</v>
      </c>
      <c r="H83" s="10" t="s">
        <v>12</v>
      </c>
      <c r="I83" s="10" t="s">
        <v>9</v>
      </c>
      <c r="J83" s="1"/>
      <c r="K83" s="1"/>
      <c r="L83" s="2"/>
      <c r="M83" s="2"/>
      <c r="N83" s="2"/>
      <c r="O83" s="10" t="s">
        <v>15</v>
      </c>
      <c r="P83" s="10" t="s">
        <v>10</v>
      </c>
      <c r="Q83" s="10" t="s">
        <v>11</v>
      </c>
      <c r="R83" s="10" t="s">
        <v>12</v>
      </c>
      <c r="S83" s="10" t="s">
        <v>9</v>
      </c>
    </row>
    <row r="84" spans="2:19" ht="18.75" x14ac:dyDescent="0.3">
      <c r="B84" s="4" t="s">
        <v>2</v>
      </c>
      <c r="C84" s="40" t="s">
        <v>30</v>
      </c>
      <c r="D84" s="40"/>
      <c r="E84" s="5">
        <v>110</v>
      </c>
      <c r="F84" s="5">
        <v>11</v>
      </c>
      <c r="G84" s="5">
        <v>18.399999999999999</v>
      </c>
      <c r="H84" s="5">
        <v>2.1</v>
      </c>
      <c r="I84" s="5">
        <v>219</v>
      </c>
      <c r="J84" s="1"/>
      <c r="K84" s="1"/>
      <c r="L84" s="4" t="s">
        <v>2</v>
      </c>
      <c r="M84" s="40" t="s">
        <v>65</v>
      </c>
      <c r="N84" s="40"/>
      <c r="O84" s="5" t="s">
        <v>45</v>
      </c>
      <c r="P84" s="5">
        <v>7.3</v>
      </c>
      <c r="Q84" s="5">
        <v>7.3</v>
      </c>
      <c r="R84" s="5">
        <v>44.5</v>
      </c>
      <c r="S84" s="5">
        <v>271.8</v>
      </c>
    </row>
    <row r="85" spans="2:19" ht="18.75" x14ac:dyDescent="0.3">
      <c r="B85" s="4" t="s">
        <v>4</v>
      </c>
      <c r="C85" s="40" t="s">
        <v>13</v>
      </c>
      <c r="D85" s="40"/>
      <c r="E85" s="5">
        <v>200</v>
      </c>
      <c r="F85" s="5">
        <v>0.2</v>
      </c>
      <c r="G85" s="5">
        <v>0</v>
      </c>
      <c r="H85" s="5">
        <v>15</v>
      </c>
      <c r="I85" s="5">
        <v>58</v>
      </c>
      <c r="J85" s="1"/>
      <c r="K85" s="1"/>
      <c r="L85" s="4" t="s">
        <v>4</v>
      </c>
      <c r="M85" s="41" t="s">
        <v>13</v>
      </c>
      <c r="N85" s="41"/>
      <c r="O85" s="5">
        <v>200</v>
      </c>
      <c r="P85" s="5">
        <v>0.2</v>
      </c>
      <c r="Q85" s="5">
        <v>0</v>
      </c>
      <c r="R85" s="5">
        <v>15</v>
      </c>
      <c r="S85" s="5">
        <v>58</v>
      </c>
    </row>
    <row r="86" spans="2:19" ht="18.75" x14ac:dyDescent="0.3">
      <c r="B86" s="4" t="s">
        <v>5</v>
      </c>
      <c r="C86" s="40" t="s">
        <v>14</v>
      </c>
      <c r="D86" s="40"/>
      <c r="E86" s="5">
        <v>10</v>
      </c>
      <c r="F86" s="5">
        <v>0.1</v>
      </c>
      <c r="G86" s="5">
        <v>7.25</v>
      </c>
      <c r="H86" s="5">
        <v>0.14000000000000001</v>
      </c>
      <c r="I86" s="5">
        <v>66.2</v>
      </c>
      <c r="J86" s="1"/>
      <c r="K86" s="1"/>
      <c r="L86" s="4" t="s">
        <v>5</v>
      </c>
      <c r="M86" s="40" t="s">
        <v>14</v>
      </c>
      <c r="N86" s="40"/>
      <c r="O86" s="5">
        <v>10</v>
      </c>
      <c r="P86" s="5">
        <v>0.1</v>
      </c>
      <c r="Q86" s="5">
        <v>7.25</v>
      </c>
      <c r="R86" s="5">
        <v>0.14000000000000001</v>
      </c>
      <c r="S86" s="5">
        <v>66.2</v>
      </c>
    </row>
    <row r="87" spans="2:19" ht="18.75" x14ac:dyDescent="0.3">
      <c r="B87" s="4" t="s">
        <v>6</v>
      </c>
      <c r="C87" s="41" t="s">
        <v>37</v>
      </c>
      <c r="D87" s="41"/>
      <c r="E87" s="5">
        <v>40</v>
      </c>
      <c r="F87" s="5">
        <v>8.8000000000000007</v>
      </c>
      <c r="G87" s="5">
        <v>11.6</v>
      </c>
      <c r="H87" s="5">
        <v>89.2</v>
      </c>
      <c r="I87" s="5">
        <v>500</v>
      </c>
      <c r="J87" s="1"/>
      <c r="K87" s="1"/>
      <c r="L87" s="4" t="s">
        <v>6</v>
      </c>
      <c r="M87" s="40" t="s">
        <v>18</v>
      </c>
      <c r="N87" s="40"/>
      <c r="O87" s="5">
        <v>40</v>
      </c>
      <c r="P87" s="5">
        <v>9.2799999999999994</v>
      </c>
      <c r="Q87" s="5">
        <v>11.8</v>
      </c>
      <c r="R87" s="5">
        <v>0</v>
      </c>
      <c r="S87" s="5">
        <v>145.6</v>
      </c>
    </row>
    <row r="88" spans="2:19" ht="18.75" x14ac:dyDescent="0.3">
      <c r="B88" s="4" t="s">
        <v>21</v>
      </c>
      <c r="C88" s="35" t="s">
        <v>26</v>
      </c>
      <c r="D88" s="36"/>
      <c r="E88" s="5">
        <v>200</v>
      </c>
      <c r="F88" s="5">
        <v>5.6</v>
      </c>
      <c r="G88" s="5">
        <v>2.4</v>
      </c>
      <c r="H88" s="5">
        <v>36</v>
      </c>
      <c r="I88" s="5">
        <v>188</v>
      </c>
      <c r="J88" s="1"/>
      <c r="K88" s="1"/>
      <c r="L88" s="4" t="s">
        <v>21</v>
      </c>
      <c r="M88" s="40" t="s">
        <v>56</v>
      </c>
      <c r="N88" s="40"/>
      <c r="O88" s="5">
        <v>50</v>
      </c>
      <c r="P88" s="5">
        <v>3.8</v>
      </c>
      <c r="Q88" s="5">
        <v>1.4</v>
      </c>
      <c r="R88" s="5">
        <v>25.7</v>
      </c>
      <c r="S88" s="5">
        <v>131</v>
      </c>
    </row>
    <row r="89" spans="2:19" ht="18.75" x14ac:dyDescent="0.3">
      <c r="B89" s="2"/>
      <c r="C89" s="2"/>
      <c r="D89" s="2"/>
      <c r="E89" s="2"/>
      <c r="F89" s="2"/>
      <c r="G89" s="1"/>
      <c r="H89" s="1"/>
      <c r="I89" s="1"/>
      <c r="J89" s="1"/>
      <c r="K89" s="1"/>
      <c r="L89" s="2"/>
      <c r="M89" s="2"/>
      <c r="N89" s="2"/>
      <c r="O89" s="2"/>
      <c r="P89" s="2"/>
      <c r="Q89" s="1"/>
      <c r="R89" s="1"/>
      <c r="S89" s="1"/>
    </row>
    <row r="90" spans="2:19" ht="18.75" x14ac:dyDescent="0.3">
      <c r="B90" s="10"/>
      <c r="C90" s="10"/>
      <c r="D90" s="10"/>
      <c r="E90" s="10"/>
      <c r="F90" s="10"/>
      <c r="G90" s="1"/>
      <c r="H90" s="1"/>
      <c r="I90" s="1"/>
      <c r="J90" s="1"/>
      <c r="K90" s="1"/>
      <c r="L90" s="10"/>
      <c r="M90" s="10"/>
      <c r="N90" s="10"/>
      <c r="O90" s="10"/>
      <c r="P90" s="10"/>
      <c r="Q90" s="1"/>
      <c r="R90" s="1"/>
      <c r="S90" s="1"/>
    </row>
    <row r="91" spans="2:19" ht="18.75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2:19" ht="18.75" x14ac:dyDescent="0.3">
      <c r="B92" s="33" t="s">
        <v>3</v>
      </c>
      <c r="C92" s="33"/>
      <c r="D92" s="33"/>
      <c r="E92" s="33"/>
      <c r="F92" s="33"/>
      <c r="G92" s="33"/>
      <c r="H92" s="33"/>
      <c r="I92" s="33"/>
      <c r="J92" s="1"/>
      <c r="K92" s="1"/>
      <c r="L92" s="33" t="s">
        <v>3</v>
      </c>
      <c r="M92" s="33"/>
      <c r="N92" s="33"/>
      <c r="O92" s="33"/>
      <c r="P92" s="33"/>
      <c r="Q92" s="33"/>
      <c r="R92" s="33"/>
      <c r="S92" s="33"/>
    </row>
    <row r="93" spans="2:19" ht="18.75" x14ac:dyDescent="0.3">
      <c r="B93" s="10"/>
      <c r="C93" s="10"/>
      <c r="D93" s="10"/>
      <c r="E93" s="10"/>
      <c r="F93" s="10"/>
      <c r="G93" s="10"/>
      <c r="H93" s="10"/>
      <c r="I93" s="10"/>
      <c r="J93" s="1"/>
      <c r="K93" s="1"/>
      <c r="L93" s="10"/>
      <c r="M93" s="10"/>
      <c r="N93" s="10"/>
      <c r="O93" s="10"/>
      <c r="P93" s="10"/>
      <c r="Q93" s="10"/>
      <c r="R93" s="10"/>
      <c r="S93" s="10"/>
    </row>
    <row r="94" spans="2:19" ht="18.75" x14ac:dyDescent="0.3">
      <c r="B94" s="2"/>
      <c r="C94" s="2"/>
      <c r="D94" s="2"/>
      <c r="E94" s="10" t="s">
        <v>15</v>
      </c>
      <c r="F94" s="10" t="s">
        <v>10</v>
      </c>
      <c r="G94" s="10" t="s">
        <v>11</v>
      </c>
      <c r="H94" s="10" t="s">
        <v>12</v>
      </c>
      <c r="I94" s="10" t="s">
        <v>9</v>
      </c>
      <c r="J94" s="1"/>
      <c r="K94" s="1"/>
      <c r="L94" s="2"/>
      <c r="M94" s="2"/>
      <c r="N94" s="2"/>
      <c r="O94" s="10" t="s">
        <v>15</v>
      </c>
      <c r="P94" s="10" t="s">
        <v>10</v>
      </c>
      <c r="Q94" s="10" t="s">
        <v>11</v>
      </c>
      <c r="R94" s="10" t="s">
        <v>12</v>
      </c>
      <c r="S94" s="10" t="s">
        <v>9</v>
      </c>
    </row>
    <row r="95" spans="2:19" ht="18.75" x14ac:dyDescent="0.3">
      <c r="B95" s="4" t="s">
        <v>2</v>
      </c>
      <c r="C95" s="35" t="s">
        <v>63</v>
      </c>
      <c r="D95" s="36"/>
      <c r="E95" s="5">
        <v>100</v>
      </c>
      <c r="F95" s="5">
        <v>1.4</v>
      </c>
      <c r="G95" s="5">
        <v>5.8</v>
      </c>
      <c r="H95" s="5">
        <v>5</v>
      </c>
      <c r="I95" s="5">
        <v>80.5</v>
      </c>
      <c r="J95" s="1"/>
      <c r="K95" s="1"/>
      <c r="L95" s="4" t="s">
        <v>2</v>
      </c>
      <c r="M95" s="13" t="s">
        <v>19</v>
      </c>
      <c r="N95" s="14"/>
      <c r="O95" s="5" t="s">
        <v>48</v>
      </c>
      <c r="P95" s="5">
        <f>2.9/250*300</f>
        <v>3.4799999999999995</v>
      </c>
      <c r="Q95" s="5">
        <f>2.5/250*300</f>
        <v>3</v>
      </c>
      <c r="R95" s="5">
        <f>21/250*300</f>
        <v>25.200000000000003</v>
      </c>
      <c r="S95" s="5">
        <f>120/250*300</f>
        <v>144</v>
      </c>
    </row>
    <row r="96" spans="2:19" ht="18.75" x14ac:dyDescent="0.3">
      <c r="B96" s="4" t="s">
        <v>4</v>
      </c>
      <c r="C96" s="35" t="s">
        <v>62</v>
      </c>
      <c r="D96" s="36"/>
      <c r="E96" s="5" t="s">
        <v>64</v>
      </c>
      <c r="F96" s="25">
        <f>2.8/250*300</f>
        <v>3.36</v>
      </c>
      <c r="G96" s="5">
        <f>3/250*300</f>
        <v>3.6</v>
      </c>
      <c r="H96" s="5">
        <f>20.5/250*300</f>
        <v>24.6</v>
      </c>
      <c r="I96" s="5">
        <f>121/250*300</f>
        <v>145.19999999999999</v>
      </c>
      <c r="J96" s="1"/>
      <c r="K96" s="1"/>
      <c r="L96" s="4" t="s">
        <v>4</v>
      </c>
      <c r="M96" s="13" t="s">
        <v>42</v>
      </c>
      <c r="N96" s="14"/>
      <c r="O96" s="11" t="s">
        <v>61</v>
      </c>
      <c r="P96" s="5">
        <v>15</v>
      </c>
      <c r="Q96" s="5">
        <v>12</v>
      </c>
      <c r="R96" s="5">
        <v>2</v>
      </c>
      <c r="S96" s="5">
        <v>180</v>
      </c>
    </row>
    <row r="97" spans="2:19" ht="18.75" x14ac:dyDescent="0.3">
      <c r="B97" s="4" t="s">
        <v>5</v>
      </c>
      <c r="C97" s="35" t="s">
        <v>85</v>
      </c>
      <c r="D97" s="36"/>
      <c r="E97" s="11" t="s">
        <v>61</v>
      </c>
      <c r="F97" s="5">
        <v>11</v>
      </c>
      <c r="G97" s="5">
        <v>6.7</v>
      </c>
      <c r="H97" s="5">
        <v>3</v>
      </c>
      <c r="I97" s="5">
        <v>119.5</v>
      </c>
      <c r="J97" s="1"/>
      <c r="K97" s="1"/>
      <c r="L97" s="4" t="s">
        <v>5</v>
      </c>
      <c r="M97" s="13" t="s">
        <v>43</v>
      </c>
      <c r="N97" s="14"/>
      <c r="O97" s="5">
        <v>180</v>
      </c>
      <c r="P97" s="25">
        <f>8.7/150*180</f>
        <v>10.44</v>
      </c>
      <c r="Q97" s="25">
        <f>7.8/150*180</f>
        <v>9.36</v>
      </c>
      <c r="R97" s="25">
        <f>42.6/150*180</f>
        <v>51.120000000000005</v>
      </c>
      <c r="S97" s="25">
        <f>279/150*180</f>
        <v>334.8</v>
      </c>
    </row>
    <row r="98" spans="2:19" ht="18.75" x14ac:dyDescent="0.3">
      <c r="B98" s="4" t="s">
        <v>6</v>
      </c>
      <c r="C98" s="35" t="s">
        <v>23</v>
      </c>
      <c r="D98" s="36"/>
      <c r="E98" s="5">
        <v>180</v>
      </c>
      <c r="F98" s="25">
        <f>3.7/150*180</f>
        <v>4.4400000000000004</v>
      </c>
      <c r="G98" s="25">
        <f>6.15/150*180</f>
        <v>7.38</v>
      </c>
      <c r="H98" s="25">
        <f>38.55/150*180</f>
        <v>46.26</v>
      </c>
      <c r="I98" s="25">
        <f>228/150*180</f>
        <v>273.60000000000002</v>
      </c>
      <c r="J98" s="1"/>
      <c r="K98" s="1"/>
      <c r="L98" s="4" t="s">
        <v>6</v>
      </c>
      <c r="M98" s="35" t="s">
        <v>13</v>
      </c>
      <c r="N98" s="36"/>
      <c r="O98" s="5">
        <v>200</v>
      </c>
      <c r="P98" s="5">
        <v>0.2</v>
      </c>
      <c r="Q98" s="5">
        <v>0</v>
      </c>
      <c r="R98" s="5">
        <v>15</v>
      </c>
      <c r="S98" s="5">
        <v>58</v>
      </c>
    </row>
    <row r="99" spans="2:19" ht="18.75" x14ac:dyDescent="0.3">
      <c r="B99" s="4" t="s">
        <v>21</v>
      </c>
      <c r="C99" s="35" t="s">
        <v>13</v>
      </c>
      <c r="D99" s="36"/>
      <c r="E99" s="5">
        <v>200</v>
      </c>
      <c r="F99" s="5">
        <v>0.2</v>
      </c>
      <c r="G99" s="5">
        <v>0</v>
      </c>
      <c r="H99" s="5">
        <v>15</v>
      </c>
      <c r="I99" s="5">
        <v>58</v>
      </c>
      <c r="J99" s="1"/>
      <c r="K99" s="1"/>
      <c r="L99" s="4" t="s">
        <v>21</v>
      </c>
      <c r="M99" s="40" t="s">
        <v>56</v>
      </c>
      <c r="N99" s="40"/>
      <c r="O99" s="5">
        <v>50</v>
      </c>
      <c r="P99" s="5">
        <v>3.8</v>
      </c>
      <c r="Q99" s="5">
        <v>1.4</v>
      </c>
      <c r="R99" s="5">
        <v>25.7</v>
      </c>
      <c r="S99" s="5">
        <v>131</v>
      </c>
    </row>
    <row r="100" spans="2:19" ht="18.75" x14ac:dyDescent="0.3">
      <c r="B100" s="4" t="s">
        <v>24</v>
      </c>
      <c r="C100" s="40" t="s">
        <v>56</v>
      </c>
      <c r="D100" s="40"/>
      <c r="E100" s="5">
        <v>50</v>
      </c>
      <c r="F100" s="5">
        <v>3.8</v>
      </c>
      <c r="G100" s="5">
        <v>1.4</v>
      </c>
      <c r="H100" s="5">
        <v>25.7</v>
      </c>
      <c r="I100" s="5">
        <v>131</v>
      </c>
      <c r="J100" s="1"/>
      <c r="K100" s="1"/>
      <c r="L100" s="4" t="s">
        <v>24</v>
      </c>
      <c r="M100" s="12" t="s">
        <v>25</v>
      </c>
      <c r="N100" s="12"/>
      <c r="O100" s="5">
        <v>75</v>
      </c>
      <c r="P100" s="5">
        <v>3.45</v>
      </c>
      <c r="Q100" s="5">
        <v>0.08</v>
      </c>
      <c r="R100" s="5">
        <v>29.6</v>
      </c>
      <c r="S100" s="5">
        <v>150</v>
      </c>
    </row>
    <row r="101" spans="2:19" ht="18.75" x14ac:dyDescent="0.3">
      <c r="B101" s="18" t="s">
        <v>32</v>
      </c>
      <c r="C101" s="21" t="s">
        <v>25</v>
      </c>
      <c r="D101" s="16"/>
      <c r="E101" s="5">
        <v>75</v>
      </c>
      <c r="F101" s="5">
        <v>3.45</v>
      </c>
      <c r="G101" s="5">
        <v>0.08</v>
      </c>
      <c r="H101" s="5">
        <v>29.6</v>
      </c>
      <c r="I101" s="5">
        <v>150</v>
      </c>
      <c r="J101" s="1"/>
      <c r="K101" s="1"/>
      <c r="L101" s="4" t="s">
        <v>32</v>
      </c>
      <c r="M101" s="35" t="s">
        <v>40</v>
      </c>
      <c r="N101" s="36"/>
      <c r="O101" s="5">
        <v>100</v>
      </c>
      <c r="P101" s="5">
        <v>0.4</v>
      </c>
      <c r="Q101" s="5">
        <v>0.4</v>
      </c>
      <c r="R101" s="5">
        <v>9.8000000000000007</v>
      </c>
      <c r="S101" s="5">
        <v>47</v>
      </c>
    </row>
    <row r="102" spans="2:19" ht="18.75" x14ac:dyDescent="0.3">
      <c r="B102" s="20"/>
      <c r="C102" s="38"/>
      <c r="D102" s="38"/>
      <c r="E102" s="17"/>
      <c r="F102" s="20"/>
      <c r="G102" s="22"/>
      <c r="H102" s="22"/>
      <c r="I102" s="22"/>
      <c r="J102" s="1"/>
      <c r="K102" s="1"/>
      <c r="L102" s="7"/>
      <c r="M102" s="39"/>
      <c r="N102" s="39"/>
      <c r="O102" s="9"/>
      <c r="P102" s="9"/>
      <c r="Q102" s="9"/>
      <c r="R102" s="9"/>
      <c r="S102" s="9"/>
    </row>
    <row r="103" spans="2:19" ht="18.75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2:19" ht="18.75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2:19" ht="18.75" x14ac:dyDescent="0.3">
      <c r="B105" s="1"/>
      <c r="C105" s="1"/>
      <c r="D105" s="1"/>
      <c r="E105" s="1"/>
      <c r="F105" s="9"/>
      <c r="G105" s="9"/>
      <c r="H105" s="9"/>
      <c r="I105" s="9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2:19" ht="18.75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2:19" ht="18.75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2:19" ht="18.75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2:19" ht="18.75" x14ac:dyDescent="0.3">
      <c r="B109" s="33" t="s">
        <v>7</v>
      </c>
      <c r="C109" s="33"/>
      <c r="D109" s="33"/>
      <c r="E109" s="33"/>
      <c r="F109" s="33"/>
      <c r="G109" s="33"/>
      <c r="H109" s="33"/>
      <c r="I109" s="1"/>
      <c r="J109" s="1"/>
      <c r="K109" s="1"/>
      <c r="L109" s="33" t="s">
        <v>7</v>
      </c>
      <c r="M109" s="33"/>
      <c r="N109" s="33"/>
      <c r="O109" s="33"/>
      <c r="P109" s="33"/>
      <c r="Q109" s="33"/>
      <c r="R109" s="33"/>
      <c r="S109" s="1"/>
    </row>
    <row r="110" spans="2:19" ht="18.75" x14ac:dyDescent="0.3">
      <c r="B110" s="33" t="s">
        <v>8</v>
      </c>
      <c r="C110" s="33"/>
      <c r="D110" s="33"/>
      <c r="E110" s="33"/>
      <c r="F110" s="33"/>
      <c r="G110" s="33"/>
      <c r="H110" s="33"/>
      <c r="I110" s="1"/>
      <c r="J110" s="1"/>
      <c r="K110" s="1"/>
      <c r="L110" s="33" t="s">
        <v>8</v>
      </c>
      <c r="M110" s="33"/>
      <c r="N110" s="33"/>
      <c r="O110" s="33"/>
      <c r="P110" s="33"/>
      <c r="Q110" s="33"/>
      <c r="R110" s="33"/>
      <c r="S110" s="1"/>
    </row>
    <row r="111" spans="2:19" ht="18.75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2:19" ht="18.75" x14ac:dyDescent="0.3">
      <c r="B112" s="32" t="s">
        <v>0</v>
      </c>
      <c r="C112" s="32"/>
      <c r="D112" s="32"/>
      <c r="E112" s="32"/>
      <c r="F112" s="32"/>
      <c r="G112" s="32"/>
      <c r="H112" s="32"/>
      <c r="I112" s="32"/>
      <c r="J112" s="1"/>
      <c r="K112" s="1"/>
      <c r="L112" s="32" t="s">
        <v>0</v>
      </c>
      <c r="M112" s="32"/>
      <c r="N112" s="32"/>
      <c r="O112" s="32"/>
      <c r="P112" s="32"/>
      <c r="Q112" s="32"/>
      <c r="R112" s="32"/>
      <c r="S112" s="32"/>
    </row>
    <row r="113" spans="2:19" ht="18.75" x14ac:dyDescent="0.3">
      <c r="B113" s="33" t="s">
        <v>81</v>
      </c>
      <c r="C113" s="33"/>
      <c r="D113" s="33"/>
      <c r="E113" s="33"/>
      <c r="F113" s="33"/>
      <c r="G113" s="33"/>
      <c r="H113" s="33"/>
      <c r="I113" s="33"/>
      <c r="J113" s="1"/>
      <c r="K113" s="1"/>
      <c r="L113" s="33" t="s">
        <v>82</v>
      </c>
      <c r="M113" s="33"/>
      <c r="N113" s="33"/>
      <c r="O113" s="33"/>
      <c r="P113" s="33"/>
      <c r="Q113" s="33"/>
      <c r="R113" s="33"/>
      <c r="S113" s="33"/>
    </row>
    <row r="114" spans="2:19" ht="18.75" x14ac:dyDescent="0.3">
      <c r="B114" s="10"/>
      <c r="C114" s="10"/>
      <c r="D114" s="10"/>
      <c r="E114" s="10"/>
      <c r="F114" s="10"/>
      <c r="G114" s="1"/>
      <c r="H114" s="1"/>
      <c r="I114" s="1"/>
      <c r="J114" s="1"/>
      <c r="K114" s="1"/>
      <c r="L114" s="10"/>
      <c r="M114" s="10"/>
      <c r="N114" s="10"/>
      <c r="O114" s="10"/>
      <c r="P114" s="10"/>
      <c r="Q114" s="1"/>
      <c r="R114" s="1"/>
      <c r="S114" s="1"/>
    </row>
    <row r="115" spans="2:19" ht="18.75" x14ac:dyDescent="0.3">
      <c r="B115" s="1"/>
      <c r="C115" s="1"/>
      <c r="D115" s="1"/>
      <c r="E115" s="1"/>
      <c r="F115" s="9"/>
      <c r="G115" s="9"/>
      <c r="H115" s="9"/>
      <c r="I115" s="9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2:19" ht="18.75" x14ac:dyDescent="0.3">
      <c r="B116" s="33" t="s">
        <v>1</v>
      </c>
      <c r="C116" s="33"/>
      <c r="D116" s="33"/>
      <c r="E116" s="33"/>
      <c r="F116" s="33"/>
      <c r="G116" s="33"/>
      <c r="H116" s="33"/>
      <c r="I116" s="33"/>
      <c r="J116" s="1"/>
      <c r="K116" s="1"/>
      <c r="L116" s="33" t="s">
        <v>1</v>
      </c>
      <c r="M116" s="33"/>
      <c r="N116" s="33"/>
      <c r="O116" s="33"/>
      <c r="P116" s="33"/>
      <c r="Q116" s="33"/>
      <c r="R116" s="33"/>
      <c r="S116" s="33"/>
    </row>
    <row r="117" spans="2:19" ht="18.75" x14ac:dyDescent="0.3">
      <c r="B117" s="10"/>
      <c r="C117" s="10"/>
      <c r="D117" s="10"/>
      <c r="E117" s="10"/>
      <c r="F117" s="10"/>
      <c r="G117" s="10"/>
      <c r="H117" s="10"/>
      <c r="I117" s="10"/>
      <c r="J117" s="1"/>
      <c r="K117" s="1"/>
      <c r="L117" s="10"/>
      <c r="M117" s="10"/>
      <c r="N117" s="10"/>
      <c r="O117" s="10"/>
      <c r="P117" s="10"/>
      <c r="Q117" s="10"/>
      <c r="R117" s="10"/>
      <c r="S117" s="10"/>
    </row>
    <row r="118" spans="2:19" ht="18.75" x14ac:dyDescent="0.3">
      <c r="B118" s="2"/>
      <c r="C118" s="2"/>
      <c r="D118" s="2"/>
      <c r="E118" s="10" t="s">
        <v>15</v>
      </c>
      <c r="F118" s="10" t="s">
        <v>10</v>
      </c>
      <c r="G118" s="10" t="s">
        <v>11</v>
      </c>
      <c r="H118" s="10" t="s">
        <v>12</v>
      </c>
      <c r="I118" s="10" t="s">
        <v>9</v>
      </c>
      <c r="J118" s="1"/>
      <c r="K118" s="1"/>
      <c r="L118" s="2"/>
      <c r="M118" s="2"/>
      <c r="N118" s="2"/>
      <c r="O118" s="10" t="s">
        <v>15</v>
      </c>
      <c r="P118" s="10" t="s">
        <v>10</v>
      </c>
      <c r="Q118" s="10" t="s">
        <v>11</v>
      </c>
      <c r="R118" s="10" t="s">
        <v>12</v>
      </c>
      <c r="S118" s="10" t="s">
        <v>9</v>
      </c>
    </row>
    <row r="119" spans="2:19" ht="18.75" x14ac:dyDescent="0.3">
      <c r="B119" s="4" t="s">
        <v>2</v>
      </c>
      <c r="C119" s="40" t="s">
        <v>66</v>
      </c>
      <c r="D119" s="40"/>
      <c r="E119" s="5" t="s">
        <v>68</v>
      </c>
      <c r="F119" s="25">
        <f>16.8/115*150</f>
        <v>21.913043478260871</v>
      </c>
      <c r="G119" s="25">
        <f>9.07/115*150</f>
        <v>11.830434782608695</v>
      </c>
      <c r="H119" s="6">
        <f>18.4/115*150</f>
        <v>23.999999999999996</v>
      </c>
      <c r="I119" s="25">
        <f>221.46/115*150</f>
        <v>288.8608695652174</v>
      </c>
      <c r="J119" s="1"/>
      <c r="K119" s="1"/>
      <c r="L119" s="4" t="s">
        <v>2</v>
      </c>
      <c r="M119" s="40" t="s">
        <v>55</v>
      </c>
      <c r="N119" s="40"/>
      <c r="O119" s="5" t="s">
        <v>45</v>
      </c>
      <c r="P119" s="5">
        <f>11.6/200*250</f>
        <v>14.499999999999998</v>
      </c>
      <c r="Q119" s="5">
        <f>10.4/200*250</f>
        <v>13.000000000000002</v>
      </c>
      <c r="R119" s="5">
        <f>56.8/200*250</f>
        <v>71</v>
      </c>
      <c r="S119" s="5">
        <f>372/200*250</f>
        <v>465</v>
      </c>
    </row>
    <row r="120" spans="2:19" ht="18.75" x14ac:dyDescent="0.3">
      <c r="B120" s="4" t="s">
        <v>4</v>
      </c>
      <c r="C120" s="40" t="s">
        <v>13</v>
      </c>
      <c r="D120" s="40"/>
      <c r="E120" s="5">
        <v>200</v>
      </c>
      <c r="F120" s="5">
        <v>0.2</v>
      </c>
      <c r="G120" s="5">
        <v>0</v>
      </c>
      <c r="H120" s="5">
        <v>15</v>
      </c>
      <c r="I120" s="5">
        <v>58</v>
      </c>
      <c r="J120" s="1"/>
      <c r="K120" s="1"/>
      <c r="L120" s="4" t="s">
        <v>4</v>
      </c>
      <c r="M120" s="40" t="s">
        <v>13</v>
      </c>
      <c r="N120" s="40"/>
      <c r="O120" s="5">
        <v>200</v>
      </c>
      <c r="P120" s="5">
        <v>0.2</v>
      </c>
      <c r="Q120" s="5">
        <v>0</v>
      </c>
      <c r="R120" s="5">
        <v>15</v>
      </c>
      <c r="S120" s="5">
        <v>58</v>
      </c>
    </row>
    <row r="121" spans="2:19" ht="18.75" x14ac:dyDescent="0.3">
      <c r="B121" s="4" t="s">
        <v>5</v>
      </c>
      <c r="C121" s="40" t="s">
        <v>14</v>
      </c>
      <c r="D121" s="40"/>
      <c r="E121" s="5">
        <v>10</v>
      </c>
      <c r="F121" s="5">
        <v>0.1</v>
      </c>
      <c r="G121" s="5">
        <v>7.25</v>
      </c>
      <c r="H121" s="5">
        <v>0.14000000000000001</v>
      </c>
      <c r="I121" s="5">
        <v>66.2</v>
      </c>
      <c r="J121" s="1"/>
      <c r="K121" s="1"/>
      <c r="L121" s="4" t="s">
        <v>5</v>
      </c>
      <c r="M121" s="40" t="s">
        <v>14</v>
      </c>
      <c r="N121" s="40"/>
      <c r="O121" s="5">
        <v>10</v>
      </c>
      <c r="P121" s="5">
        <v>0.1</v>
      </c>
      <c r="Q121" s="5">
        <v>7.25</v>
      </c>
      <c r="R121" s="5">
        <v>0.14000000000000001</v>
      </c>
      <c r="S121" s="5">
        <v>66.2</v>
      </c>
    </row>
    <row r="122" spans="2:19" ht="18.75" x14ac:dyDescent="0.3">
      <c r="B122" s="4" t="s">
        <v>6</v>
      </c>
      <c r="C122" s="40" t="s">
        <v>67</v>
      </c>
      <c r="D122" s="40"/>
      <c r="E122" s="5">
        <v>40</v>
      </c>
      <c r="F122" s="5">
        <v>5.0999999999999996</v>
      </c>
      <c r="G122" s="5">
        <v>4.5999999999999996</v>
      </c>
      <c r="H122" s="5">
        <v>0.3</v>
      </c>
      <c r="I122" s="5">
        <v>63</v>
      </c>
      <c r="J122" s="1"/>
      <c r="K122" s="1"/>
      <c r="L122" s="4" t="s">
        <v>6</v>
      </c>
      <c r="M122" s="40" t="s">
        <v>26</v>
      </c>
      <c r="N122" s="40"/>
      <c r="O122" s="5">
        <v>200</v>
      </c>
      <c r="P122" s="5">
        <v>5.6</v>
      </c>
      <c r="Q122" s="5">
        <v>2.4</v>
      </c>
      <c r="R122" s="5">
        <v>36</v>
      </c>
      <c r="S122" s="5">
        <v>188</v>
      </c>
    </row>
    <row r="123" spans="2:19" ht="18.75" x14ac:dyDescent="0.3">
      <c r="B123" s="4" t="s">
        <v>21</v>
      </c>
      <c r="C123" s="40" t="s">
        <v>56</v>
      </c>
      <c r="D123" s="40"/>
      <c r="E123" s="5">
        <v>50</v>
      </c>
      <c r="F123" s="5">
        <v>3.8</v>
      </c>
      <c r="G123" s="5">
        <v>1.4</v>
      </c>
      <c r="H123" s="5">
        <v>25.7</v>
      </c>
      <c r="I123" s="5">
        <v>131</v>
      </c>
      <c r="J123" s="1"/>
      <c r="K123" s="1"/>
      <c r="L123" s="18" t="s">
        <v>21</v>
      </c>
      <c r="M123" s="40" t="s">
        <v>56</v>
      </c>
      <c r="N123" s="40"/>
      <c r="O123" s="5">
        <v>50</v>
      </c>
      <c r="P123" s="5">
        <v>3.8</v>
      </c>
      <c r="Q123" s="5">
        <v>1.4</v>
      </c>
      <c r="R123" s="5">
        <v>25.7</v>
      </c>
      <c r="S123" s="5">
        <v>131</v>
      </c>
    </row>
    <row r="124" spans="2:19" ht="18.75" x14ac:dyDescent="0.3">
      <c r="B124" s="4" t="s">
        <v>24</v>
      </c>
      <c r="C124" s="35" t="s">
        <v>40</v>
      </c>
      <c r="D124" s="36"/>
      <c r="E124" s="5">
        <v>100</v>
      </c>
      <c r="F124" s="5">
        <v>0.4</v>
      </c>
      <c r="G124" s="5">
        <v>0.4</v>
      </c>
      <c r="H124" s="5">
        <v>9.8000000000000007</v>
      </c>
      <c r="I124" s="5">
        <v>47</v>
      </c>
      <c r="J124" s="1"/>
      <c r="K124" s="1"/>
      <c r="L124" s="20"/>
      <c r="M124" s="38"/>
      <c r="N124" s="38"/>
      <c r="O124" s="17"/>
      <c r="P124" s="17"/>
      <c r="Q124" s="17"/>
      <c r="R124" s="17"/>
      <c r="S124" s="17"/>
    </row>
    <row r="125" spans="2:19" ht="18.75" x14ac:dyDescent="0.3">
      <c r="B125" s="10"/>
      <c r="C125" s="10"/>
      <c r="D125" s="10"/>
      <c r="E125" s="10"/>
      <c r="F125" s="10"/>
      <c r="G125" s="1"/>
      <c r="H125" s="1"/>
      <c r="I125" s="1"/>
      <c r="J125" s="1"/>
      <c r="K125" s="1"/>
      <c r="L125" s="10"/>
      <c r="M125" s="10"/>
      <c r="N125" s="10"/>
      <c r="O125" s="10"/>
      <c r="P125" s="10"/>
      <c r="Q125" s="1"/>
      <c r="R125" s="1"/>
      <c r="S125" s="1"/>
    </row>
    <row r="126" spans="2:19" ht="18.75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2:19" ht="18.75" x14ac:dyDescent="0.3">
      <c r="B127" s="33" t="s">
        <v>3</v>
      </c>
      <c r="C127" s="33"/>
      <c r="D127" s="33"/>
      <c r="E127" s="33"/>
      <c r="F127" s="33"/>
      <c r="G127" s="33"/>
      <c r="H127" s="33"/>
      <c r="I127" s="33"/>
      <c r="J127" s="1"/>
      <c r="K127" s="1"/>
      <c r="L127" s="33" t="s">
        <v>3</v>
      </c>
      <c r="M127" s="33"/>
      <c r="N127" s="33"/>
      <c r="O127" s="33"/>
      <c r="P127" s="33"/>
      <c r="Q127" s="33"/>
      <c r="R127" s="33"/>
      <c r="S127" s="33"/>
    </row>
    <row r="128" spans="2:19" ht="18.75" x14ac:dyDescent="0.3">
      <c r="B128" s="10"/>
      <c r="C128" s="10"/>
      <c r="D128" s="10"/>
      <c r="E128" s="10"/>
      <c r="F128" s="10"/>
      <c r="G128" s="10"/>
      <c r="H128" s="10"/>
      <c r="I128" s="10"/>
      <c r="J128" s="1"/>
      <c r="K128" s="1"/>
      <c r="L128" s="10"/>
      <c r="M128" s="10"/>
      <c r="N128" s="10"/>
      <c r="O128" s="10"/>
      <c r="P128" s="10"/>
      <c r="Q128" s="10"/>
      <c r="R128" s="10"/>
      <c r="S128" s="10"/>
    </row>
    <row r="129" spans="2:19" ht="18.75" x14ac:dyDescent="0.3">
      <c r="B129" s="2"/>
      <c r="C129" s="2"/>
      <c r="D129" s="2"/>
      <c r="E129" s="10" t="s">
        <v>15</v>
      </c>
      <c r="F129" s="10" t="s">
        <v>10</v>
      </c>
      <c r="G129" s="10" t="s">
        <v>11</v>
      </c>
      <c r="H129" s="10" t="s">
        <v>12</v>
      </c>
      <c r="I129" s="10" t="s">
        <v>9</v>
      </c>
      <c r="J129" s="1"/>
      <c r="K129" s="1"/>
      <c r="L129" s="2"/>
      <c r="M129" s="2"/>
      <c r="N129" s="2"/>
      <c r="O129" s="10" t="s">
        <v>15</v>
      </c>
      <c r="P129" s="10" t="s">
        <v>10</v>
      </c>
      <c r="Q129" s="10" t="s">
        <v>11</v>
      </c>
      <c r="R129" s="10" t="s">
        <v>12</v>
      </c>
      <c r="S129" s="10" t="s">
        <v>9</v>
      </c>
    </row>
    <row r="130" spans="2:19" ht="18.75" x14ac:dyDescent="0.3">
      <c r="B130" s="4" t="s">
        <v>2</v>
      </c>
      <c r="C130" s="35" t="s">
        <v>31</v>
      </c>
      <c r="D130" s="36"/>
      <c r="E130" s="5">
        <v>100</v>
      </c>
      <c r="F130" s="5">
        <v>1.5</v>
      </c>
      <c r="G130" s="5">
        <v>2</v>
      </c>
      <c r="H130" s="5">
        <v>10.7</v>
      </c>
      <c r="I130" s="5">
        <v>67</v>
      </c>
      <c r="J130" s="1"/>
      <c r="K130" s="1"/>
      <c r="L130" s="4" t="s">
        <v>2</v>
      </c>
      <c r="M130" s="35" t="s">
        <v>70</v>
      </c>
      <c r="N130" s="36"/>
      <c r="O130" s="5" t="s">
        <v>48</v>
      </c>
      <c r="P130" s="25">
        <f>2.8/250*300</f>
        <v>3.36</v>
      </c>
      <c r="Q130" s="25">
        <f>3/250*300</f>
        <v>3.6</v>
      </c>
      <c r="R130" s="25">
        <f>20.5/250*300</f>
        <v>24.6</v>
      </c>
      <c r="S130" s="25">
        <f>121/250*300</f>
        <v>145.19999999999999</v>
      </c>
    </row>
    <row r="131" spans="2:19" ht="18.75" x14ac:dyDescent="0.3">
      <c r="B131" s="4" t="s">
        <v>4</v>
      </c>
      <c r="C131" s="35" t="s">
        <v>28</v>
      </c>
      <c r="D131" s="36"/>
      <c r="E131" s="11" t="s">
        <v>54</v>
      </c>
      <c r="F131" s="5">
        <v>2.4</v>
      </c>
      <c r="G131" s="5">
        <v>5.16</v>
      </c>
      <c r="H131" s="5">
        <v>12</v>
      </c>
      <c r="I131" s="5">
        <v>105.6</v>
      </c>
      <c r="J131" s="1"/>
      <c r="K131" s="1"/>
      <c r="L131" s="4" t="s">
        <v>4</v>
      </c>
      <c r="M131" s="35" t="s">
        <v>71</v>
      </c>
      <c r="N131" s="36"/>
      <c r="O131" s="11">
        <v>250</v>
      </c>
      <c r="P131" s="5">
        <v>16.100000000000001</v>
      </c>
      <c r="Q131" s="5">
        <v>34.700000000000003</v>
      </c>
      <c r="R131" s="5">
        <v>26.9</v>
      </c>
      <c r="S131" s="5">
        <v>486.9</v>
      </c>
    </row>
    <row r="132" spans="2:19" ht="18.75" x14ac:dyDescent="0.3">
      <c r="B132" s="4" t="s">
        <v>5</v>
      </c>
      <c r="C132" s="35" t="s">
        <v>69</v>
      </c>
      <c r="D132" s="36"/>
      <c r="E132" s="5">
        <v>110</v>
      </c>
      <c r="F132" s="5">
        <v>11</v>
      </c>
      <c r="G132" s="5">
        <v>18.399999999999999</v>
      </c>
      <c r="H132" s="5">
        <v>2.1</v>
      </c>
      <c r="I132" s="5">
        <v>219</v>
      </c>
      <c r="J132" s="1"/>
      <c r="K132" s="1"/>
      <c r="L132" s="4" t="s">
        <v>5</v>
      </c>
      <c r="M132" s="35" t="s">
        <v>72</v>
      </c>
      <c r="N132" s="36"/>
      <c r="O132" s="5">
        <v>30</v>
      </c>
      <c r="P132" s="5">
        <v>0.24</v>
      </c>
      <c r="Q132" s="5">
        <v>0.06</v>
      </c>
      <c r="R132" s="5">
        <v>0.48</v>
      </c>
      <c r="S132" s="5">
        <v>3.6</v>
      </c>
    </row>
    <row r="133" spans="2:19" ht="18.75" x14ac:dyDescent="0.3">
      <c r="B133" s="4" t="s">
        <v>6</v>
      </c>
      <c r="C133" s="40" t="s">
        <v>20</v>
      </c>
      <c r="D133" s="40"/>
      <c r="E133" s="5">
        <v>200</v>
      </c>
      <c r="F133" s="5">
        <v>4.9000000000000004</v>
      </c>
      <c r="G133" s="5">
        <v>5</v>
      </c>
      <c r="H133" s="5">
        <v>32.5</v>
      </c>
      <c r="I133" s="5">
        <v>190</v>
      </c>
      <c r="J133" s="1"/>
      <c r="K133" s="1"/>
      <c r="L133" s="4" t="s">
        <v>6</v>
      </c>
      <c r="M133" s="40" t="s">
        <v>13</v>
      </c>
      <c r="N133" s="40"/>
      <c r="O133" s="5">
        <v>200</v>
      </c>
      <c r="P133" s="5">
        <v>0.2</v>
      </c>
      <c r="Q133" s="5">
        <v>0</v>
      </c>
      <c r="R133" s="5">
        <v>15</v>
      </c>
      <c r="S133" s="5">
        <v>58</v>
      </c>
    </row>
    <row r="134" spans="2:19" ht="18.75" x14ac:dyDescent="0.3">
      <c r="B134" s="4" t="s">
        <v>21</v>
      </c>
      <c r="C134" s="40" t="s">
        <v>18</v>
      </c>
      <c r="D134" s="40"/>
      <c r="E134" s="5">
        <v>30</v>
      </c>
      <c r="F134" s="25">
        <f>9.28/40*30</f>
        <v>6.9599999999999991</v>
      </c>
      <c r="G134" s="25">
        <f>11.8/40*30</f>
        <v>8.8500000000000014</v>
      </c>
      <c r="H134" s="5">
        <v>0</v>
      </c>
      <c r="I134" s="5">
        <f>145.6/40*30</f>
        <v>109.19999999999999</v>
      </c>
      <c r="J134" s="1"/>
      <c r="K134" s="1"/>
      <c r="L134" s="4" t="s">
        <v>21</v>
      </c>
      <c r="M134" s="40" t="s">
        <v>56</v>
      </c>
      <c r="N134" s="40"/>
      <c r="O134" s="5">
        <v>50</v>
      </c>
      <c r="P134" s="5">
        <v>3.8</v>
      </c>
      <c r="Q134" s="5">
        <v>1.4</v>
      </c>
      <c r="R134" s="5">
        <v>25.7</v>
      </c>
      <c r="S134" s="5">
        <v>131</v>
      </c>
    </row>
    <row r="135" spans="2:19" ht="18.75" x14ac:dyDescent="0.3">
      <c r="B135" s="4" t="s">
        <v>24</v>
      </c>
      <c r="C135" s="40" t="s">
        <v>56</v>
      </c>
      <c r="D135" s="40"/>
      <c r="E135" s="5">
        <v>50</v>
      </c>
      <c r="F135" s="5">
        <v>3.8</v>
      </c>
      <c r="G135" s="5">
        <v>1.4</v>
      </c>
      <c r="H135" s="5">
        <v>25.7</v>
      </c>
      <c r="I135" s="5">
        <v>131</v>
      </c>
      <c r="J135" s="1"/>
      <c r="K135" s="1"/>
      <c r="L135" s="4" t="s">
        <v>24</v>
      </c>
      <c r="M135" s="12" t="s">
        <v>25</v>
      </c>
      <c r="N135" s="12"/>
      <c r="O135" s="5">
        <v>75</v>
      </c>
      <c r="P135" s="5">
        <v>3.45</v>
      </c>
      <c r="Q135" s="5">
        <v>0.08</v>
      </c>
      <c r="R135" s="5">
        <v>29.6</v>
      </c>
      <c r="S135" s="5">
        <v>150</v>
      </c>
    </row>
    <row r="136" spans="2:19" ht="18.75" x14ac:dyDescent="0.3">
      <c r="B136" s="4" t="s">
        <v>32</v>
      </c>
      <c r="C136" s="12" t="s">
        <v>25</v>
      </c>
      <c r="D136" s="12"/>
      <c r="E136" s="5">
        <v>75</v>
      </c>
      <c r="F136" s="5">
        <v>3.45</v>
      </c>
      <c r="G136" s="5">
        <v>0.08</v>
      </c>
      <c r="H136" s="5">
        <v>29.6</v>
      </c>
      <c r="I136" s="5">
        <v>150</v>
      </c>
      <c r="J136" s="1"/>
      <c r="K136" s="1"/>
      <c r="L136" s="2"/>
      <c r="M136" s="33"/>
      <c r="N136" s="33"/>
      <c r="O136" s="2"/>
      <c r="P136" s="2"/>
      <c r="Q136" s="1"/>
      <c r="R136" s="1"/>
      <c r="S136" s="1"/>
    </row>
    <row r="137" spans="2:19" ht="18.75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2:19" ht="18.75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2:19" ht="18.75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2:19" ht="18.75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2:19" ht="18.75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2:19" ht="18.75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2:19" ht="18.75" x14ac:dyDescent="0.3">
      <c r="B143" s="33" t="s">
        <v>7</v>
      </c>
      <c r="C143" s="33"/>
      <c r="D143" s="33"/>
      <c r="E143" s="33"/>
      <c r="F143" s="33"/>
      <c r="G143" s="33"/>
      <c r="H143" s="33"/>
      <c r="I143" s="1"/>
      <c r="J143" s="1"/>
      <c r="K143" s="1"/>
      <c r="L143" s="33" t="s">
        <v>7</v>
      </c>
      <c r="M143" s="33"/>
      <c r="N143" s="33"/>
      <c r="O143" s="33"/>
      <c r="P143" s="33"/>
      <c r="Q143" s="33"/>
      <c r="R143" s="33"/>
      <c r="S143" s="1"/>
    </row>
    <row r="144" spans="2:19" ht="18.75" x14ac:dyDescent="0.3">
      <c r="B144" s="33" t="s">
        <v>8</v>
      </c>
      <c r="C144" s="33"/>
      <c r="D144" s="33"/>
      <c r="E144" s="33"/>
      <c r="F144" s="33"/>
      <c r="G144" s="33"/>
      <c r="H144" s="33"/>
      <c r="I144" s="1"/>
      <c r="J144" s="1"/>
      <c r="K144" s="1"/>
      <c r="L144" s="33" t="s">
        <v>8</v>
      </c>
      <c r="M144" s="33"/>
      <c r="N144" s="33"/>
      <c r="O144" s="33"/>
      <c r="P144" s="33"/>
      <c r="Q144" s="33"/>
      <c r="R144" s="33"/>
      <c r="S144" s="1"/>
    </row>
    <row r="145" spans="2:19" ht="18.75" x14ac:dyDescent="0.3">
      <c r="B145" s="15"/>
      <c r="C145" s="15"/>
      <c r="D145" s="15"/>
      <c r="E145" s="15"/>
      <c r="F145" s="15"/>
      <c r="G145" s="15"/>
      <c r="H145" s="15"/>
      <c r="I145" s="1"/>
      <c r="J145" s="1"/>
      <c r="K145" s="1"/>
      <c r="L145" s="15"/>
      <c r="M145" s="15"/>
      <c r="N145" s="15"/>
      <c r="O145" s="15"/>
      <c r="P145" s="15"/>
      <c r="Q145" s="15"/>
      <c r="R145" s="15"/>
      <c r="S145" s="1"/>
    </row>
    <row r="146" spans="2:19" ht="18.75" x14ac:dyDescent="0.3">
      <c r="B146" s="32" t="s">
        <v>0</v>
      </c>
      <c r="C146" s="32"/>
      <c r="D146" s="32"/>
      <c r="E146" s="32"/>
      <c r="F146" s="32"/>
      <c r="G146" s="32"/>
      <c r="H146" s="32"/>
      <c r="I146" s="32"/>
      <c r="J146" s="1"/>
      <c r="K146" s="1"/>
      <c r="L146" s="32" t="s">
        <v>0</v>
      </c>
      <c r="M146" s="32"/>
      <c r="N146" s="32"/>
      <c r="O146" s="32"/>
      <c r="P146" s="32"/>
      <c r="Q146" s="32"/>
      <c r="R146" s="32"/>
      <c r="S146" s="32"/>
    </row>
    <row r="147" spans="2:19" ht="18.75" x14ac:dyDescent="0.3">
      <c r="B147" s="33" t="s">
        <v>83</v>
      </c>
      <c r="C147" s="33"/>
      <c r="D147" s="33"/>
      <c r="E147" s="33"/>
      <c r="F147" s="33"/>
      <c r="G147" s="33"/>
      <c r="H147" s="33"/>
      <c r="I147" s="33"/>
      <c r="J147" s="1"/>
      <c r="K147" s="1"/>
      <c r="L147" s="33" t="s">
        <v>84</v>
      </c>
      <c r="M147" s="33"/>
      <c r="N147" s="33"/>
      <c r="O147" s="33"/>
      <c r="P147" s="33"/>
      <c r="Q147" s="33"/>
      <c r="R147" s="33"/>
      <c r="S147" s="33"/>
    </row>
    <row r="148" spans="2:19" ht="18.75" x14ac:dyDescent="0.3">
      <c r="B148" s="15"/>
      <c r="C148" s="15"/>
      <c r="D148" s="15"/>
      <c r="E148" s="15"/>
      <c r="F148" s="15"/>
      <c r="G148" s="1"/>
      <c r="H148" s="1"/>
      <c r="I148" s="1"/>
      <c r="J148" s="1"/>
      <c r="K148" s="1"/>
      <c r="L148" s="15"/>
      <c r="M148" s="15"/>
      <c r="N148" s="15"/>
      <c r="O148" s="15"/>
      <c r="P148" s="15"/>
      <c r="Q148" s="1"/>
      <c r="R148" s="1"/>
      <c r="S148" s="1"/>
    </row>
    <row r="149" spans="2:19" ht="18.75" x14ac:dyDescent="0.3">
      <c r="B149" s="1"/>
      <c r="C149" s="1"/>
      <c r="D149" s="1"/>
      <c r="E149" s="1"/>
      <c r="F149" s="9"/>
      <c r="G149" s="9"/>
      <c r="H149" s="9"/>
      <c r="I149" s="9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2:19" ht="18.75" x14ac:dyDescent="0.3">
      <c r="B150" s="33" t="s">
        <v>1</v>
      </c>
      <c r="C150" s="33"/>
      <c r="D150" s="33"/>
      <c r="E150" s="33"/>
      <c r="F150" s="33"/>
      <c r="G150" s="33"/>
      <c r="H150" s="33"/>
      <c r="I150" s="33"/>
      <c r="J150" s="1"/>
      <c r="K150" s="1"/>
      <c r="L150" s="33" t="s">
        <v>1</v>
      </c>
      <c r="M150" s="33"/>
      <c r="N150" s="33"/>
      <c r="O150" s="33"/>
      <c r="P150" s="33"/>
      <c r="Q150" s="33"/>
      <c r="R150" s="33"/>
      <c r="S150" s="33"/>
    </row>
    <row r="151" spans="2:19" ht="18.75" x14ac:dyDescent="0.3">
      <c r="B151" s="15"/>
      <c r="C151" s="15"/>
      <c r="D151" s="15"/>
      <c r="E151" s="15"/>
      <c r="F151" s="15"/>
      <c r="G151" s="15"/>
      <c r="H151" s="15"/>
      <c r="I151" s="15"/>
      <c r="J151" s="1"/>
      <c r="K151" s="1"/>
      <c r="L151" s="15"/>
      <c r="M151" s="15"/>
      <c r="N151" s="15"/>
      <c r="O151" s="15"/>
      <c r="P151" s="15"/>
      <c r="Q151" s="15"/>
      <c r="R151" s="15"/>
      <c r="S151" s="15"/>
    </row>
    <row r="152" spans="2:19" ht="18.75" x14ac:dyDescent="0.3">
      <c r="B152" s="2"/>
      <c r="C152" s="2"/>
      <c r="D152" s="2"/>
      <c r="E152" s="15" t="s">
        <v>15</v>
      </c>
      <c r="F152" s="15" t="s">
        <v>10</v>
      </c>
      <c r="G152" s="15" t="s">
        <v>11</v>
      </c>
      <c r="H152" s="15" t="s">
        <v>12</v>
      </c>
      <c r="I152" s="15" t="s">
        <v>9</v>
      </c>
      <c r="J152" s="1"/>
      <c r="K152" s="1"/>
      <c r="L152" s="2"/>
      <c r="M152" s="2"/>
      <c r="N152" s="2"/>
      <c r="O152" s="15" t="s">
        <v>15</v>
      </c>
      <c r="P152" s="15" t="s">
        <v>10</v>
      </c>
      <c r="Q152" s="15" t="s">
        <v>11</v>
      </c>
      <c r="R152" s="15" t="s">
        <v>12</v>
      </c>
      <c r="S152" s="15" t="s">
        <v>9</v>
      </c>
    </row>
    <row r="153" spans="2:19" ht="18.75" x14ac:dyDescent="0.3">
      <c r="B153" s="4" t="s">
        <v>2</v>
      </c>
      <c r="C153" s="40" t="s">
        <v>34</v>
      </c>
      <c r="D153" s="40"/>
      <c r="E153" s="5" t="s">
        <v>45</v>
      </c>
      <c r="F153" s="5">
        <v>6.75</v>
      </c>
      <c r="G153" s="5">
        <v>16.25</v>
      </c>
      <c r="H153" s="5">
        <v>38.75</v>
      </c>
      <c r="I153" s="5">
        <v>332.5</v>
      </c>
      <c r="J153" s="1"/>
      <c r="K153" s="1"/>
      <c r="L153" s="4" t="s">
        <v>2</v>
      </c>
      <c r="M153" s="40" t="s">
        <v>44</v>
      </c>
      <c r="N153" s="40"/>
      <c r="O153" s="5" t="s">
        <v>45</v>
      </c>
      <c r="P153" s="25">
        <f>4.28/200*250</f>
        <v>5.3500000000000005</v>
      </c>
      <c r="Q153" s="25">
        <f>11.9/200*250</f>
        <v>14.875000000000002</v>
      </c>
      <c r="R153" s="25">
        <f>28.1/200*250</f>
        <v>35.125</v>
      </c>
      <c r="S153" s="5">
        <f>240/200*250</f>
        <v>300</v>
      </c>
    </row>
    <row r="154" spans="2:19" ht="18.75" x14ac:dyDescent="0.3">
      <c r="B154" s="4" t="s">
        <v>4</v>
      </c>
      <c r="C154" s="40" t="s">
        <v>13</v>
      </c>
      <c r="D154" s="40"/>
      <c r="E154" s="5">
        <v>200</v>
      </c>
      <c r="F154" s="5">
        <v>0.2</v>
      </c>
      <c r="G154" s="5">
        <v>0</v>
      </c>
      <c r="H154" s="5">
        <v>15</v>
      </c>
      <c r="I154" s="5">
        <v>58</v>
      </c>
      <c r="J154" s="1"/>
      <c r="K154" s="1"/>
      <c r="L154" s="4" t="s">
        <v>4</v>
      </c>
      <c r="M154" s="40" t="s">
        <v>13</v>
      </c>
      <c r="N154" s="40"/>
      <c r="O154" s="5">
        <v>200</v>
      </c>
      <c r="P154" s="5">
        <v>0.2</v>
      </c>
      <c r="Q154" s="5">
        <v>0</v>
      </c>
      <c r="R154" s="5">
        <v>15</v>
      </c>
      <c r="S154" s="5">
        <v>58</v>
      </c>
    </row>
    <row r="155" spans="2:19" ht="18.75" x14ac:dyDescent="0.3">
      <c r="B155" s="4" t="s">
        <v>5</v>
      </c>
      <c r="C155" s="40" t="s">
        <v>14</v>
      </c>
      <c r="D155" s="40"/>
      <c r="E155" s="5">
        <v>10</v>
      </c>
      <c r="F155" s="5">
        <v>0.1</v>
      </c>
      <c r="G155" s="5">
        <v>7.25</v>
      </c>
      <c r="H155" s="5">
        <v>0.14000000000000001</v>
      </c>
      <c r="I155" s="5">
        <v>66.2</v>
      </c>
      <c r="J155" s="1"/>
      <c r="K155" s="1"/>
      <c r="L155" s="4" t="s">
        <v>5</v>
      </c>
      <c r="M155" s="40" t="s">
        <v>14</v>
      </c>
      <c r="N155" s="40"/>
      <c r="O155" s="5">
        <v>10</v>
      </c>
      <c r="P155" s="5">
        <v>0.1</v>
      </c>
      <c r="Q155" s="5">
        <v>7.25</v>
      </c>
      <c r="R155" s="5">
        <v>0.14000000000000001</v>
      </c>
      <c r="S155" s="5">
        <v>66.2</v>
      </c>
    </row>
    <row r="156" spans="2:19" ht="18.75" x14ac:dyDescent="0.3">
      <c r="B156" s="4" t="s">
        <v>6</v>
      </c>
      <c r="C156" s="40" t="s">
        <v>35</v>
      </c>
      <c r="D156" s="40"/>
      <c r="E156" s="5">
        <v>40</v>
      </c>
      <c r="F156" s="5">
        <v>5.0999999999999996</v>
      </c>
      <c r="G156" s="5">
        <v>4.5999999999999996</v>
      </c>
      <c r="H156" s="5">
        <v>0.3</v>
      </c>
      <c r="I156" s="5">
        <v>63</v>
      </c>
      <c r="J156" s="1"/>
      <c r="K156" s="1"/>
      <c r="L156" s="4" t="s">
        <v>6</v>
      </c>
      <c r="M156" s="40" t="s">
        <v>37</v>
      </c>
      <c r="N156" s="40"/>
      <c r="O156" s="5">
        <v>40</v>
      </c>
      <c r="P156" s="5">
        <v>8.8000000000000007</v>
      </c>
      <c r="Q156" s="5">
        <v>11.6</v>
      </c>
      <c r="R156" s="5">
        <v>89.2</v>
      </c>
      <c r="S156" s="5">
        <v>500</v>
      </c>
    </row>
    <row r="157" spans="2:19" ht="18.75" x14ac:dyDescent="0.3">
      <c r="B157" s="23" t="s">
        <v>21</v>
      </c>
      <c r="C157" s="40" t="s">
        <v>18</v>
      </c>
      <c r="D157" s="40"/>
      <c r="E157" s="5">
        <v>40</v>
      </c>
      <c r="F157" s="5">
        <v>9.2799999999999994</v>
      </c>
      <c r="G157" s="5">
        <v>11.8</v>
      </c>
      <c r="H157" s="5">
        <v>0</v>
      </c>
      <c r="I157" s="5">
        <v>145.6</v>
      </c>
      <c r="J157" s="1"/>
      <c r="K157" s="1"/>
      <c r="L157" s="18" t="s">
        <v>21</v>
      </c>
      <c r="M157" s="37" t="s">
        <v>18</v>
      </c>
      <c r="N157" s="37"/>
      <c r="O157" s="19">
        <v>50</v>
      </c>
      <c r="P157" s="19">
        <f>F157/40*50</f>
        <v>11.6</v>
      </c>
      <c r="Q157" s="24">
        <f>G157/40*50</f>
        <v>14.750000000000002</v>
      </c>
      <c r="R157" s="19">
        <f t="shared" ref="R157:S157" si="0">H157/40*50</f>
        <v>0</v>
      </c>
      <c r="S157" s="19">
        <f t="shared" si="0"/>
        <v>181.99999999999997</v>
      </c>
    </row>
    <row r="158" spans="2:19" ht="18.75" x14ac:dyDescent="0.3">
      <c r="B158" s="4" t="s">
        <v>24</v>
      </c>
      <c r="C158" s="40" t="s">
        <v>56</v>
      </c>
      <c r="D158" s="40"/>
      <c r="E158" s="5">
        <v>50</v>
      </c>
      <c r="F158" s="5">
        <v>3.8</v>
      </c>
      <c r="G158" s="5">
        <v>1.4</v>
      </c>
      <c r="H158" s="5">
        <v>25.7</v>
      </c>
      <c r="I158" s="5">
        <v>131</v>
      </c>
      <c r="J158" s="1"/>
      <c r="K158" s="1"/>
      <c r="L158" s="20"/>
      <c r="M158" s="38"/>
      <c r="N158" s="38"/>
      <c r="O158" s="17"/>
      <c r="P158" s="17"/>
      <c r="Q158" s="17"/>
      <c r="R158" s="17"/>
      <c r="S158" s="17"/>
    </row>
    <row r="159" spans="2:19" ht="18.75" x14ac:dyDescent="0.3">
      <c r="B159" s="15"/>
      <c r="C159" s="15"/>
      <c r="D159" s="15"/>
      <c r="E159" s="15"/>
      <c r="F159" s="15"/>
      <c r="G159" s="1"/>
      <c r="H159" s="1"/>
      <c r="I159" s="1"/>
      <c r="J159" s="1"/>
      <c r="K159" s="1"/>
      <c r="L159" s="15"/>
      <c r="M159" s="15"/>
      <c r="N159" s="15"/>
      <c r="O159" s="15"/>
      <c r="P159" s="15"/>
      <c r="Q159" s="1"/>
      <c r="R159" s="1"/>
      <c r="S159" s="1"/>
    </row>
    <row r="160" spans="2:19" ht="18.75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2:19" ht="18.75" x14ac:dyDescent="0.3">
      <c r="B161" s="33" t="s">
        <v>3</v>
      </c>
      <c r="C161" s="33"/>
      <c r="D161" s="33"/>
      <c r="E161" s="33"/>
      <c r="F161" s="33"/>
      <c r="G161" s="33"/>
      <c r="H161" s="33"/>
      <c r="I161" s="33"/>
      <c r="J161" s="1"/>
      <c r="K161" s="1"/>
      <c r="L161" s="33" t="s">
        <v>3</v>
      </c>
      <c r="M161" s="33"/>
      <c r="N161" s="33"/>
      <c r="O161" s="33"/>
      <c r="P161" s="33"/>
      <c r="Q161" s="33"/>
      <c r="R161" s="33"/>
      <c r="S161" s="33"/>
    </row>
    <row r="162" spans="2:19" ht="18.75" x14ac:dyDescent="0.3">
      <c r="B162" s="15"/>
      <c r="C162" s="15"/>
      <c r="D162" s="15"/>
      <c r="E162" s="15"/>
      <c r="F162" s="15"/>
      <c r="G162" s="15"/>
      <c r="H162" s="15"/>
      <c r="I162" s="15"/>
      <c r="J162" s="1"/>
      <c r="K162" s="1"/>
      <c r="L162" s="15"/>
      <c r="M162" s="15"/>
      <c r="N162" s="15"/>
      <c r="O162" s="15"/>
      <c r="P162" s="15"/>
      <c r="Q162" s="15"/>
      <c r="R162" s="15"/>
      <c r="S162" s="15"/>
    </row>
    <row r="163" spans="2:19" ht="18.75" x14ac:dyDescent="0.3">
      <c r="B163" s="2"/>
      <c r="C163" s="2"/>
      <c r="D163" s="2"/>
      <c r="E163" s="15" t="s">
        <v>15</v>
      </c>
      <c r="F163" s="15" t="s">
        <v>10</v>
      </c>
      <c r="G163" s="15" t="s">
        <v>11</v>
      </c>
      <c r="H163" s="15" t="s">
        <v>12</v>
      </c>
      <c r="I163" s="15" t="s">
        <v>9</v>
      </c>
      <c r="J163" s="1"/>
      <c r="K163" s="1"/>
      <c r="L163" s="2"/>
      <c r="M163" s="2"/>
      <c r="N163" s="2"/>
      <c r="O163" s="15" t="s">
        <v>15</v>
      </c>
      <c r="P163" s="15" t="s">
        <v>10</v>
      </c>
      <c r="Q163" s="15" t="s">
        <v>11</v>
      </c>
      <c r="R163" s="15" t="s">
        <v>12</v>
      </c>
      <c r="S163" s="15" t="s">
        <v>9</v>
      </c>
    </row>
    <row r="164" spans="2:19" ht="18.75" x14ac:dyDescent="0.3">
      <c r="B164" s="4" t="s">
        <v>2</v>
      </c>
      <c r="C164" s="35" t="s">
        <v>22</v>
      </c>
      <c r="D164" s="36"/>
      <c r="E164" s="5" t="s">
        <v>54</v>
      </c>
      <c r="F164" s="5">
        <v>2.64</v>
      </c>
      <c r="G164" s="5">
        <v>5.28</v>
      </c>
      <c r="H164" s="5">
        <v>14.88</v>
      </c>
      <c r="I164" s="5">
        <v>118</v>
      </c>
      <c r="J164" s="1"/>
      <c r="K164" s="1"/>
      <c r="L164" s="4" t="s">
        <v>2</v>
      </c>
      <c r="M164" s="35" t="s">
        <v>74</v>
      </c>
      <c r="N164" s="36"/>
      <c r="O164" s="5">
        <v>100</v>
      </c>
      <c r="P164" s="5">
        <v>2.6</v>
      </c>
      <c r="Q164" s="5">
        <v>5</v>
      </c>
      <c r="R164" s="5">
        <v>3.1</v>
      </c>
      <c r="S164" s="5">
        <v>69</v>
      </c>
    </row>
    <row r="165" spans="2:19" ht="18.75" x14ac:dyDescent="0.3">
      <c r="B165" s="4" t="s">
        <v>4</v>
      </c>
      <c r="C165" s="35" t="s">
        <v>76</v>
      </c>
      <c r="D165" s="36"/>
      <c r="E165" s="11">
        <v>135</v>
      </c>
      <c r="F165" s="5">
        <v>24.3</v>
      </c>
      <c r="G165" s="5">
        <v>9.4499999999999993</v>
      </c>
      <c r="H165" s="5">
        <v>2.0299999999999998</v>
      </c>
      <c r="I165" s="5">
        <v>194</v>
      </c>
      <c r="J165" s="1"/>
      <c r="K165" s="1"/>
      <c r="L165" s="4" t="s">
        <v>4</v>
      </c>
      <c r="M165" s="35" t="s">
        <v>75</v>
      </c>
      <c r="N165" s="36"/>
      <c r="O165" s="11" t="s">
        <v>48</v>
      </c>
      <c r="P165" s="5">
        <f>6.2/250*300</f>
        <v>7.4399999999999995</v>
      </c>
      <c r="Q165" s="5">
        <f>5.6/250*300</f>
        <v>6.72</v>
      </c>
      <c r="R165" s="5">
        <f>22.3/250*300</f>
        <v>26.76</v>
      </c>
      <c r="S165" s="5">
        <f>166/250*300</f>
        <v>199.20000000000002</v>
      </c>
    </row>
    <row r="166" spans="2:19" ht="18.75" x14ac:dyDescent="0.3">
      <c r="B166" s="4" t="s">
        <v>5</v>
      </c>
      <c r="C166" s="35" t="s">
        <v>33</v>
      </c>
      <c r="D166" s="36"/>
      <c r="E166" s="5">
        <v>180</v>
      </c>
      <c r="F166" s="25">
        <f>3.2/150*180</f>
        <v>3.8400000000000003</v>
      </c>
      <c r="G166" s="25">
        <f>6.75/150*180</f>
        <v>8.1</v>
      </c>
      <c r="H166" s="25">
        <f>21.9/150*180</f>
        <v>26.279999999999998</v>
      </c>
      <c r="I166" s="25">
        <f>163.5/150*180</f>
        <v>196.20000000000002</v>
      </c>
      <c r="J166" s="1"/>
      <c r="K166" s="1"/>
      <c r="L166" s="4" t="s">
        <v>5</v>
      </c>
      <c r="M166" s="35" t="s">
        <v>16</v>
      </c>
      <c r="N166" s="36"/>
      <c r="O166" s="5">
        <v>180</v>
      </c>
      <c r="P166" s="25">
        <v>6.48</v>
      </c>
      <c r="Q166" s="25">
        <v>0.72</v>
      </c>
      <c r="R166" s="6">
        <v>36</v>
      </c>
      <c r="S166" s="25">
        <v>176.4</v>
      </c>
    </row>
    <row r="167" spans="2:19" ht="18.75" x14ac:dyDescent="0.3">
      <c r="B167" s="4" t="s">
        <v>6</v>
      </c>
      <c r="C167" s="40" t="s">
        <v>73</v>
      </c>
      <c r="D167" s="40"/>
      <c r="E167" s="5">
        <v>200</v>
      </c>
      <c r="F167" s="5">
        <v>0.1</v>
      </c>
      <c r="G167" s="5">
        <v>0.1</v>
      </c>
      <c r="H167" s="5">
        <v>21.8</v>
      </c>
      <c r="I167" s="5">
        <v>82.8</v>
      </c>
      <c r="J167" s="1"/>
      <c r="K167" s="1"/>
      <c r="L167" s="4" t="s">
        <v>6</v>
      </c>
      <c r="M167" s="40" t="s">
        <v>41</v>
      </c>
      <c r="N167" s="40"/>
      <c r="O167" s="5">
        <v>200</v>
      </c>
      <c r="P167" s="5">
        <v>0</v>
      </c>
      <c r="Q167" s="5">
        <v>0</v>
      </c>
      <c r="R167" s="5">
        <v>30.6</v>
      </c>
      <c r="S167" s="5">
        <v>118</v>
      </c>
    </row>
    <row r="168" spans="2:19" ht="18.75" x14ac:dyDescent="0.3">
      <c r="B168" s="4" t="s">
        <v>21</v>
      </c>
      <c r="C168" s="40" t="s">
        <v>56</v>
      </c>
      <c r="D168" s="40"/>
      <c r="E168" s="5">
        <v>50</v>
      </c>
      <c r="F168" s="5">
        <v>3.8</v>
      </c>
      <c r="G168" s="5">
        <v>1.4</v>
      </c>
      <c r="H168" s="5">
        <v>25.7</v>
      </c>
      <c r="I168" s="5">
        <v>131</v>
      </c>
      <c r="J168" s="1"/>
      <c r="K168" s="1"/>
      <c r="L168" s="4" t="s">
        <v>21</v>
      </c>
      <c r="M168" s="40" t="s">
        <v>56</v>
      </c>
      <c r="N168" s="40"/>
      <c r="O168" s="5">
        <v>50</v>
      </c>
      <c r="P168" s="5">
        <v>3.8</v>
      </c>
      <c r="Q168" s="5">
        <v>1.4</v>
      </c>
      <c r="R168" s="5">
        <v>25.7</v>
      </c>
      <c r="S168" s="5">
        <v>131</v>
      </c>
    </row>
    <row r="169" spans="2:19" ht="18.75" x14ac:dyDescent="0.3">
      <c r="B169" s="4" t="s">
        <v>24</v>
      </c>
      <c r="C169" s="12" t="s">
        <v>25</v>
      </c>
      <c r="D169" s="12"/>
      <c r="E169" s="5">
        <v>75</v>
      </c>
      <c r="F169" s="5">
        <v>3.45</v>
      </c>
      <c r="G169" s="5">
        <v>0.08</v>
      </c>
      <c r="H169" s="5">
        <v>29.6</v>
      </c>
      <c r="I169" s="5">
        <v>150</v>
      </c>
      <c r="J169" s="1"/>
      <c r="K169" s="1"/>
      <c r="L169" s="4" t="s">
        <v>24</v>
      </c>
      <c r="M169" s="12" t="s">
        <v>25</v>
      </c>
      <c r="N169" s="12"/>
      <c r="O169" s="5">
        <v>75</v>
      </c>
      <c r="P169" s="5">
        <v>3.45</v>
      </c>
      <c r="Q169" s="5">
        <v>0.08</v>
      </c>
      <c r="R169" s="5">
        <v>29.6</v>
      </c>
      <c r="S169" s="5">
        <v>150</v>
      </c>
    </row>
    <row r="170" spans="2:19" ht="18.75" x14ac:dyDescent="0.3">
      <c r="B170" s="2"/>
      <c r="C170" s="34"/>
      <c r="D170" s="34"/>
      <c r="E170" s="10"/>
      <c r="F170" s="2"/>
      <c r="G170" s="1"/>
      <c r="H170" s="1"/>
      <c r="I170" s="1"/>
      <c r="J170" s="1"/>
      <c r="K170" s="1"/>
      <c r="L170" s="2"/>
      <c r="M170" s="33"/>
      <c r="N170" s="33"/>
      <c r="O170" s="2"/>
      <c r="P170" s="2"/>
      <c r="Q170" s="1"/>
      <c r="R170" s="1"/>
      <c r="S170" s="1"/>
    </row>
    <row r="171" spans="2:19" ht="18.75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2:19" ht="18.75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2:19" ht="18.75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2:19" ht="18.75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2:19" ht="18.75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2:19" ht="18.75" x14ac:dyDescent="0.3">
      <c r="B176" s="33" t="s">
        <v>7</v>
      </c>
      <c r="C176" s="33"/>
      <c r="D176" s="33"/>
      <c r="E176" s="33"/>
      <c r="F176" s="33"/>
      <c r="G176" s="33"/>
      <c r="H176" s="33"/>
      <c r="I176" s="1"/>
      <c r="J176" s="1"/>
      <c r="K176" s="1"/>
      <c r="L176" s="33" t="s">
        <v>7</v>
      </c>
      <c r="M176" s="33"/>
      <c r="N176" s="33"/>
      <c r="O176" s="33"/>
      <c r="P176" s="33"/>
      <c r="Q176" s="33"/>
      <c r="R176" s="33"/>
      <c r="S176" s="1"/>
    </row>
    <row r="177" spans="2:19" ht="18.75" x14ac:dyDescent="0.3">
      <c r="B177" s="33" t="s">
        <v>8</v>
      </c>
      <c r="C177" s="33"/>
      <c r="D177" s="33"/>
      <c r="E177" s="33"/>
      <c r="F177" s="33"/>
      <c r="G177" s="33"/>
      <c r="H177" s="33"/>
      <c r="I177" s="1"/>
      <c r="J177" s="1"/>
      <c r="K177" s="1"/>
      <c r="L177" s="33" t="s">
        <v>8</v>
      </c>
      <c r="M177" s="33"/>
      <c r="N177" s="33"/>
      <c r="O177" s="33"/>
      <c r="P177" s="33"/>
      <c r="Q177" s="33"/>
      <c r="R177" s="33"/>
      <c r="S177" s="1"/>
    </row>
    <row r="178" spans="2:19" ht="18.75" x14ac:dyDescent="0.3">
      <c r="B178" s="33"/>
      <c r="C178" s="33"/>
      <c r="D178" s="33"/>
      <c r="E178" s="33"/>
      <c r="F178" s="33"/>
      <c r="G178" s="33"/>
      <c r="H178" s="33"/>
      <c r="I178" s="1"/>
      <c r="J178" s="1"/>
      <c r="K178" s="1"/>
      <c r="L178" s="33"/>
      <c r="M178" s="33"/>
      <c r="N178" s="33"/>
      <c r="O178" s="33"/>
      <c r="P178" s="33"/>
      <c r="Q178" s="33"/>
      <c r="R178" s="33"/>
      <c r="S178" s="1"/>
    </row>
    <row r="179" spans="2:19" ht="18.75" x14ac:dyDescent="0.3">
      <c r="B179" s="32"/>
      <c r="C179" s="32"/>
      <c r="D179" s="32"/>
      <c r="E179" s="32"/>
      <c r="F179" s="32"/>
      <c r="G179" s="32"/>
      <c r="H179" s="32"/>
      <c r="I179" s="32"/>
      <c r="J179" s="1"/>
      <c r="K179" s="1"/>
      <c r="L179" s="32"/>
      <c r="M179" s="32"/>
      <c r="N179" s="32"/>
      <c r="O179" s="32"/>
      <c r="P179" s="32"/>
      <c r="Q179" s="32"/>
      <c r="R179" s="32"/>
      <c r="S179" s="32"/>
    </row>
    <row r="180" spans="2:19" ht="18.75" x14ac:dyDescent="0.3">
      <c r="B180" s="33"/>
      <c r="C180" s="33"/>
      <c r="D180" s="33"/>
      <c r="E180" s="33"/>
      <c r="F180" s="33"/>
      <c r="G180" s="33"/>
      <c r="H180" s="33"/>
      <c r="I180" s="33"/>
      <c r="J180" s="1"/>
      <c r="K180" s="1"/>
      <c r="L180" s="33"/>
      <c r="M180" s="33"/>
      <c r="N180" s="33"/>
      <c r="O180" s="33"/>
      <c r="P180" s="33"/>
      <c r="Q180" s="33"/>
      <c r="R180" s="33"/>
      <c r="S180" s="33"/>
    </row>
    <row r="181" spans="2:19" ht="18.75" x14ac:dyDescent="0.3">
      <c r="B181" s="10"/>
      <c r="C181" s="10"/>
      <c r="D181" s="10"/>
      <c r="E181" s="10"/>
      <c r="F181" s="10"/>
      <c r="G181" s="1"/>
      <c r="H181" s="1"/>
      <c r="I181" s="1"/>
      <c r="J181" s="1"/>
      <c r="K181" s="1"/>
      <c r="L181" s="10"/>
      <c r="M181" s="10"/>
      <c r="N181" s="10"/>
      <c r="O181" s="10"/>
      <c r="P181" s="10"/>
      <c r="Q181" s="1"/>
      <c r="R181" s="1"/>
      <c r="S181" s="1"/>
    </row>
    <row r="182" spans="2:19" ht="18.75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2:19" ht="18.75" x14ac:dyDescent="0.3">
      <c r="B183" s="33"/>
      <c r="C183" s="33"/>
      <c r="D183" s="33"/>
      <c r="E183" s="33"/>
      <c r="F183" s="33"/>
      <c r="G183" s="33"/>
      <c r="H183" s="33"/>
      <c r="I183" s="33"/>
      <c r="J183" s="1"/>
      <c r="K183" s="1"/>
      <c r="L183" s="33"/>
      <c r="M183" s="33"/>
      <c r="N183" s="33"/>
      <c r="O183" s="33"/>
      <c r="P183" s="33"/>
      <c r="Q183" s="33"/>
      <c r="R183" s="33"/>
      <c r="S183" s="33"/>
    </row>
    <row r="184" spans="2:19" ht="18.75" x14ac:dyDescent="0.3">
      <c r="B184" s="10"/>
      <c r="C184" s="10"/>
      <c r="D184" s="10"/>
      <c r="E184" s="10"/>
      <c r="F184" s="10"/>
      <c r="G184" s="10"/>
      <c r="H184" s="10"/>
      <c r="I184" s="10"/>
      <c r="J184" s="1"/>
      <c r="K184" s="1"/>
      <c r="L184" s="10"/>
      <c r="M184" s="10"/>
      <c r="N184" s="10"/>
      <c r="O184" s="10"/>
      <c r="P184" s="10"/>
      <c r="Q184" s="10"/>
      <c r="R184" s="10"/>
      <c r="S184" s="10"/>
    </row>
    <row r="185" spans="2:19" ht="18.75" x14ac:dyDescent="0.3">
      <c r="B185" s="2"/>
      <c r="C185" s="2"/>
      <c r="D185" s="2"/>
      <c r="E185" s="10"/>
      <c r="F185" s="10"/>
      <c r="G185" s="10"/>
      <c r="H185" s="10"/>
      <c r="I185" s="10"/>
      <c r="J185" s="1"/>
      <c r="K185" s="1"/>
      <c r="L185" s="2"/>
      <c r="M185" s="2"/>
      <c r="N185" s="2"/>
      <c r="O185" s="10"/>
      <c r="P185" s="10"/>
      <c r="Q185" s="10"/>
      <c r="R185" s="10"/>
      <c r="S185" s="10"/>
    </row>
    <row r="186" spans="2:19" ht="18.75" x14ac:dyDescent="0.3">
      <c r="B186" s="4"/>
      <c r="C186" s="40"/>
      <c r="D186" s="40"/>
      <c r="E186" s="5"/>
      <c r="F186" s="5"/>
      <c r="G186" s="5"/>
      <c r="H186" s="5"/>
      <c r="I186" s="5"/>
      <c r="J186" s="1"/>
      <c r="K186" s="1"/>
      <c r="L186" s="4"/>
      <c r="M186" s="40"/>
      <c r="N186" s="40"/>
      <c r="O186" s="5"/>
      <c r="P186" s="5"/>
      <c r="Q186" s="5"/>
      <c r="R186" s="5"/>
      <c r="S186" s="5"/>
    </row>
    <row r="187" spans="2:19" ht="18.75" x14ac:dyDescent="0.3">
      <c r="B187" s="4"/>
      <c r="C187" s="40"/>
      <c r="D187" s="40"/>
      <c r="E187" s="5"/>
      <c r="F187" s="5"/>
      <c r="G187" s="5"/>
      <c r="H187" s="5"/>
      <c r="I187" s="5"/>
      <c r="J187" s="1"/>
      <c r="K187" s="1"/>
      <c r="L187" s="4"/>
      <c r="M187" s="40"/>
      <c r="N187" s="40"/>
      <c r="O187" s="5"/>
      <c r="P187" s="5"/>
      <c r="Q187" s="5"/>
      <c r="R187" s="5"/>
      <c r="S187" s="5"/>
    </row>
    <row r="188" spans="2:19" ht="18.75" x14ac:dyDescent="0.3">
      <c r="B188" s="4"/>
      <c r="C188" s="40"/>
      <c r="D188" s="40"/>
      <c r="E188" s="5"/>
      <c r="F188" s="5"/>
      <c r="G188" s="5"/>
      <c r="H188" s="5"/>
      <c r="I188" s="5"/>
      <c r="J188" s="1"/>
      <c r="K188" s="1"/>
      <c r="L188" s="4"/>
      <c r="M188" s="40"/>
      <c r="N188" s="40"/>
      <c r="O188" s="5"/>
      <c r="P188" s="5"/>
      <c r="Q188" s="5"/>
      <c r="R188" s="5"/>
      <c r="S188" s="5"/>
    </row>
    <row r="189" spans="2:19" ht="18.75" x14ac:dyDescent="0.3">
      <c r="B189" s="4"/>
      <c r="C189" s="40"/>
      <c r="D189" s="40"/>
      <c r="E189" s="5"/>
      <c r="F189" s="5"/>
      <c r="G189" s="5"/>
      <c r="H189" s="5"/>
      <c r="I189" s="5"/>
      <c r="J189" s="1"/>
      <c r="K189" s="1"/>
      <c r="L189" s="4"/>
      <c r="M189" s="40"/>
      <c r="N189" s="40"/>
      <c r="O189" s="5"/>
      <c r="P189" s="5"/>
      <c r="Q189" s="5"/>
      <c r="R189" s="5"/>
      <c r="S189" s="5"/>
    </row>
    <row r="190" spans="2:19" ht="18.75" x14ac:dyDescent="0.3">
      <c r="B190" s="2"/>
      <c r="C190" s="34"/>
      <c r="D190" s="34"/>
      <c r="E190" s="10"/>
      <c r="F190" s="10"/>
      <c r="G190" s="10"/>
      <c r="H190" s="10"/>
      <c r="I190" s="10"/>
      <c r="J190" s="1"/>
      <c r="K190" s="1"/>
      <c r="L190" s="2"/>
      <c r="M190" s="34"/>
      <c r="N190" s="34"/>
      <c r="O190" s="10"/>
      <c r="P190" s="10"/>
      <c r="Q190" s="10"/>
      <c r="R190" s="10"/>
      <c r="S190" s="10"/>
    </row>
    <row r="191" spans="2:19" ht="18.75" x14ac:dyDescent="0.3">
      <c r="B191" s="2"/>
      <c r="C191" s="2"/>
      <c r="D191" s="2"/>
      <c r="E191" s="2"/>
      <c r="F191" s="2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1"/>
      <c r="R191" s="1"/>
      <c r="S191" s="1"/>
    </row>
    <row r="192" spans="2:19" ht="18.75" x14ac:dyDescent="0.3">
      <c r="B192" s="10"/>
      <c r="C192" s="10"/>
      <c r="D192" s="10"/>
      <c r="E192" s="10"/>
      <c r="F192" s="10"/>
      <c r="G192" s="1"/>
      <c r="H192" s="1"/>
      <c r="I192" s="1"/>
      <c r="J192" s="1"/>
      <c r="K192" s="1"/>
      <c r="L192" s="10"/>
      <c r="M192" s="10"/>
      <c r="N192" s="10"/>
      <c r="O192" s="10"/>
      <c r="P192" s="10"/>
      <c r="Q192" s="1"/>
      <c r="R192" s="1"/>
      <c r="S192" s="1"/>
    </row>
    <row r="193" spans="2:19" ht="18.75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2:19" ht="18.75" x14ac:dyDescent="0.3">
      <c r="B194" s="33"/>
      <c r="C194" s="33"/>
      <c r="D194" s="33"/>
      <c r="E194" s="33"/>
      <c r="F194" s="33"/>
      <c r="G194" s="33"/>
      <c r="H194" s="33"/>
      <c r="I194" s="33"/>
      <c r="J194" s="1"/>
      <c r="K194" s="1"/>
      <c r="L194" s="33"/>
      <c r="M194" s="33"/>
      <c r="N194" s="33"/>
      <c r="O194" s="33"/>
      <c r="P194" s="33"/>
      <c r="Q194" s="33"/>
      <c r="R194" s="33"/>
      <c r="S194" s="33"/>
    </row>
    <row r="195" spans="2:19" ht="18.75" x14ac:dyDescent="0.3">
      <c r="B195" s="10"/>
      <c r="C195" s="10"/>
      <c r="D195" s="10"/>
      <c r="E195" s="10"/>
      <c r="F195" s="10"/>
      <c r="G195" s="10"/>
      <c r="H195" s="10"/>
      <c r="I195" s="10"/>
      <c r="J195" s="1"/>
      <c r="K195" s="1"/>
      <c r="L195" s="10"/>
      <c r="M195" s="10"/>
      <c r="N195" s="10"/>
      <c r="O195" s="10"/>
      <c r="P195" s="10"/>
      <c r="Q195" s="10"/>
      <c r="R195" s="10"/>
      <c r="S195" s="10"/>
    </row>
    <row r="196" spans="2:19" ht="18.75" x14ac:dyDescent="0.3">
      <c r="B196" s="2"/>
      <c r="C196" s="2"/>
      <c r="D196" s="2"/>
      <c r="E196" s="10"/>
      <c r="F196" s="10"/>
      <c r="G196" s="10"/>
      <c r="H196" s="10"/>
      <c r="I196" s="10"/>
      <c r="J196" s="1"/>
      <c r="K196" s="1"/>
      <c r="L196" s="2"/>
      <c r="M196" s="2"/>
      <c r="N196" s="2"/>
      <c r="O196" s="10"/>
      <c r="P196" s="10"/>
      <c r="Q196" s="10"/>
      <c r="R196" s="10"/>
      <c r="S196" s="10"/>
    </row>
    <row r="197" spans="2:19" ht="18.75" x14ac:dyDescent="0.3">
      <c r="B197" s="4"/>
      <c r="C197" s="35"/>
      <c r="D197" s="36"/>
      <c r="E197" s="5"/>
      <c r="F197" s="5"/>
      <c r="G197" s="5"/>
      <c r="H197" s="5"/>
      <c r="I197" s="5"/>
      <c r="J197" s="1"/>
      <c r="K197" s="1"/>
      <c r="L197" s="4"/>
      <c r="M197" s="35"/>
      <c r="N197" s="36"/>
      <c r="O197" s="5"/>
      <c r="P197" s="5"/>
      <c r="Q197" s="5"/>
      <c r="R197" s="5"/>
      <c r="S197" s="5"/>
    </row>
    <row r="198" spans="2:19" ht="18.75" x14ac:dyDescent="0.3">
      <c r="B198" s="4"/>
      <c r="C198" s="35"/>
      <c r="D198" s="36"/>
      <c r="E198" s="6"/>
      <c r="F198" s="5"/>
      <c r="G198" s="5"/>
      <c r="H198" s="5"/>
      <c r="I198" s="5"/>
      <c r="J198" s="1"/>
      <c r="K198" s="1"/>
      <c r="L198" s="4"/>
      <c r="M198" s="35"/>
      <c r="N198" s="36"/>
      <c r="O198" s="6"/>
      <c r="P198" s="5"/>
      <c r="Q198" s="5"/>
      <c r="R198" s="5"/>
      <c r="S198" s="5"/>
    </row>
    <row r="199" spans="2:19" ht="18.75" x14ac:dyDescent="0.3">
      <c r="B199" s="4"/>
      <c r="C199" s="35"/>
      <c r="D199" s="36"/>
      <c r="E199" s="5"/>
      <c r="F199" s="5"/>
      <c r="G199" s="5"/>
      <c r="H199" s="5"/>
      <c r="I199" s="5"/>
      <c r="J199" s="1"/>
      <c r="K199" s="1"/>
      <c r="L199" s="4"/>
      <c r="M199" s="35"/>
      <c r="N199" s="36"/>
      <c r="O199" s="5"/>
      <c r="P199" s="5"/>
      <c r="Q199" s="5"/>
      <c r="R199" s="5"/>
      <c r="S199" s="5"/>
    </row>
    <row r="200" spans="2:19" ht="18.75" x14ac:dyDescent="0.3">
      <c r="B200" s="4"/>
      <c r="C200" s="40"/>
      <c r="D200" s="40"/>
      <c r="E200" s="5"/>
      <c r="F200" s="5"/>
      <c r="G200" s="5"/>
      <c r="H200" s="5"/>
      <c r="I200" s="5"/>
      <c r="J200" s="1"/>
      <c r="K200" s="1"/>
      <c r="L200" s="4"/>
      <c r="M200" s="40"/>
      <c r="N200" s="40"/>
      <c r="O200" s="5"/>
      <c r="P200" s="5"/>
      <c r="Q200" s="5"/>
      <c r="R200" s="5"/>
      <c r="S200" s="5"/>
    </row>
    <row r="201" spans="2:19" ht="18.75" x14ac:dyDescent="0.3">
      <c r="B201" s="7"/>
      <c r="C201" s="8"/>
      <c r="D201" s="8"/>
      <c r="E201" s="9"/>
      <c r="F201" s="9"/>
      <c r="G201" s="9"/>
      <c r="H201" s="9"/>
      <c r="I201" s="9"/>
      <c r="J201" s="1"/>
      <c r="K201" s="1"/>
      <c r="L201" s="7"/>
      <c r="M201" s="8"/>
      <c r="N201" s="8"/>
      <c r="O201" s="9"/>
      <c r="P201" s="9"/>
      <c r="Q201" s="9"/>
      <c r="R201" s="9"/>
      <c r="S201" s="9"/>
    </row>
    <row r="202" spans="2:19" ht="18.75" x14ac:dyDescent="0.3">
      <c r="B202" s="2"/>
      <c r="C202" s="34"/>
      <c r="D202" s="34"/>
      <c r="E202" s="10"/>
      <c r="F202" s="2"/>
      <c r="G202" s="1"/>
      <c r="H202" s="1"/>
      <c r="I202" s="1"/>
      <c r="J202" s="1"/>
      <c r="K202" s="1"/>
      <c r="L202" s="2"/>
      <c r="M202" s="33"/>
      <c r="N202" s="33"/>
      <c r="O202" s="2"/>
      <c r="P202" s="2"/>
      <c r="Q202" s="1"/>
      <c r="R202" s="1"/>
      <c r="S202" s="1"/>
    </row>
    <row r="203" spans="2:19" ht="18.75" x14ac:dyDescent="0.3">
      <c r="B203" s="2"/>
      <c r="C203" s="34"/>
      <c r="D203" s="34"/>
      <c r="E203" s="10"/>
      <c r="F203" s="2"/>
      <c r="G203" s="1"/>
      <c r="H203" s="1"/>
      <c r="I203" s="1"/>
      <c r="J203" s="1"/>
      <c r="K203" s="1"/>
      <c r="L203" s="2"/>
      <c r="M203" s="33"/>
      <c r="N203" s="33"/>
      <c r="O203" s="2"/>
      <c r="P203" s="2"/>
      <c r="Q203" s="1"/>
      <c r="R203" s="1"/>
      <c r="S203" s="1"/>
    </row>
    <row r="204" spans="2:19" ht="18.75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2:19" ht="18.75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2:19" ht="18.75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2:19" ht="18.75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2:19" ht="18.75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2:19" ht="18.75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2:19" ht="18.75" x14ac:dyDescent="0.3">
      <c r="B210" s="33"/>
      <c r="C210" s="33"/>
      <c r="D210" s="33"/>
      <c r="E210" s="33"/>
      <c r="F210" s="33"/>
      <c r="G210" s="33"/>
      <c r="H210" s="33"/>
      <c r="I210" s="1"/>
      <c r="J210" s="1"/>
      <c r="K210" s="1"/>
      <c r="L210" s="33"/>
      <c r="M210" s="33"/>
      <c r="N210" s="33"/>
      <c r="O210" s="33"/>
      <c r="P210" s="33"/>
      <c r="Q210" s="33"/>
      <c r="R210" s="33"/>
      <c r="S210" s="1"/>
    </row>
    <row r="211" spans="2:19" ht="18.75" x14ac:dyDescent="0.3">
      <c r="B211" s="33"/>
      <c r="C211" s="33"/>
      <c r="D211" s="33"/>
      <c r="E211" s="33"/>
      <c r="F211" s="33"/>
      <c r="G211" s="33"/>
      <c r="H211" s="33"/>
      <c r="I211" s="1"/>
      <c r="J211" s="1"/>
      <c r="K211" s="1"/>
      <c r="L211" s="33"/>
      <c r="M211" s="33"/>
      <c r="N211" s="33"/>
      <c r="O211" s="33"/>
      <c r="P211" s="33"/>
      <c r="Q211" s="33"/>
      <c r="R211" s="33"/>
      <c r="S211" s="1"/>
    </row>
    <row r="212" spans="2:19" ht="18.75" x14ac:dyDescent="0.3">
      <c r="B212" s="32"/>
      <c r="C212" s="32"/>
      <c r="D212" s="32"/>
      <c r="E212" s="32"/>
      <c r="F212" s="32"/>
      <c r="G212" s="32"/>
      <c r="H212" s="32"/>
      <c r="I212" s="32"/>
      <c r="J212" s="1"/>
      <c r="K212" s="1"/>
      <c r="L212" s="32"/>
      <c r="M212" s="32"/>
      <c r="N212" s="32"/>
      <c r="O212" s="32"/>
      <c r="P212" s="32"/>
      <c r="Q212" s="32"/>
      <c r="R212" s="32"/>
      <c r="S212" s="32"/>
    </row>
    <row r="213" spans="2:19" ht="18.75" x14ac:dyDescent="0.3">
      <c r="B213" s="33"/>
      <c r="C213" s="33"/>
      <c r="D213" s="33"/>
      <c r="E213" s="33"/>
      <c r="F213" s="33"/>
      <c r="G213" s="33"/>
      <c r="H213" s="33"/>
      <c r="I213" s="33"/>
      <c r="J213" s="1"/>
      <c r="K213" s="1"/>
      <c r="L213" s="33"/>
      <c r="M213" s="33"/>
      <c r="N213" s="33"/>
      <c r="O213" s="33"/>
      <c r="P213" s="33"/>
      <c r="Q213" s="33"/>
      <c r="R213" s="33"/>
      <c r="S213" s="33"/>
    </row>
    <row r="214" spans="2:19" ht="18.75" x14ac:dyDescent="0.3">
      <c r="B214" s="10"/>
      <c r="C214" s="10"/>
      <c r="D214" s="10"/>
      <c r="E214" s="10"/>
      <c r="F214" s="10"/>
      <c r="G214" s="1"/>
      <c r="H214" s="1"/>
      <c r="I214" s="1"/>
      <c r="J214" s="1"/>
      <c r="K214" s="1"/>
      <c r="L214" s="10"/>
      <c r="M214" s="10"/>
      <c r="N214" s="10"/>
      <c r="O214" s="10"/>
      <c r="P214" s="10"/>
      <c r="Q214" s="1"/>
      <c r="R214" s="1"/>
      <c r="S214" s="1"/>
    </row>
    <row r="215" spans="2:19" ht="18.75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2:19" ht="18.75" x14ac:dyDescent="0.3">
      <c r="B216" s="33"/>
      <c r="C216" s="33"/>
      <c r="D216" s="33"/>
      <c r="E216" s="33"/>
      <c r="F216" s="33"/>
      <c r="G216" s="33"/>
      <c r="H216" s="33"/>
      <c r="I216" s="33"/>
      <c r="J216" s="1"/>
      <c r="K216" s="1"/>
      <c r="L216" s="33"/>
      <c r="M216" s="33"/>
      <c r="N216" s="33"/>
      <c r="O216" s="33"/>
      <c r="P216" s="33"/>
      <c r="Q216" s="33"/>
      <c r="R216" s="33"/>
      <c r="S216" s="33"/>
    </row>
    <row r="217" spans="2:19" ht="18.75" x14ac:dyDescent="0.3">
      <c r="B217" s="10"/>
      <c r="C217" s="10"/>
      <c r="D217" s="10"/>
      <c r="E217" s="10"/>
      <c r="F217" s="10"/>
      <c r="G217" s="10"/>
      <c r="H217" s="10"/>
      <c r="I217" s="10"/>
      <c r="J217" s="1"/>
      <c r="K217" s="1"/>
      <c r="L217" s="10"/>
      <c r="M217" s="10"/>
      <c r="N217" s="10"/>
      <c r="O217" s="10"/>
      <c r="P217" s="10"/>
      <c r="Q217" s="10"/>
      <c r="R217" s="10"/>
      <c r="S217" s="10"/>
    </row>
    <row r="218" spans="2:19" ht="18.75" x14ac:dyDescent="0.3">
      <c r="B218" s="2"/>
      <c r="C218" s="2"/>
      <c r="D218" s="2"/>
      <c r="E218" s="10"/>
      <c r="F218" s="10"/>
      <c r="G218" s="10"/>
      <c r="H218" s="10"/>
      <c r="I218" s="10"/>
      <c r="J218" s="1"/>
      <c r="K218" s="1"/>
      <c r="L218" s="2"/>
      <c r="M218" s="2"/>
      <c r="N218" s="2"/>
      <c r="O218" s="10"/>
      <c r="P218" s="10"/>
      <c r="Q218" s="10"/>
      <c r="R218" s="10"/>
      <c r="S218" s="10"/>
    </row>
    <row r="219" spans="2:19" ht="18.75" x14ac:dyDescent="0.3">
      <c r="B219" s="4"/>
      <c r="C219" s="40"/>
      <c r="D219" s="40"/>
      <c r="E219" s="5"/>
      <c r="F219" s="5"/>
      <c r="G219" s="5"/>
      <c r="H219" s="5"/>
      <c r="I219" s="5"/>
      <c r="J219" s="1"/>
      <c r="K219" s="1"/>
      <c r="L219" s="4"/>
      <c r="M219" s="40"/>
      <c r="N219" s="40"/>
      <c r="O219" s="5"/>
      <c r="P219" s="5"/>
      <c r="Q219" s="5"/>
      <c r="R219" s="5"/>
      <c r="S219" s="5"/>
    </row>
    <row r="220" spans="2:19" ht="18.75" x14ac:dyDescent="0.3">
      <c r="B220" s="4"/>
      <c r="C220" s="40"/>
      <c r="D220" s="40"/>
      <c r="E220" s="5"/>
      <c r="F220" s="5"/>
      <c r="G220" s="5"/>
      <c r="H220" s="5"/>
      <c r="I220" s="5"/>
      <c r="J220" s="1"/>
      <c r="K220" s="1"/>
      <c r="L220" s="4"/>
      <c r="M220" s="40"/>
      <c r="N220" s="40"/>
      <c r="O220" s="5"/>
      <c r="P220" s="5"/>
      <c r="Q220" s="5"/>
      <c r="R220" s="5"/>
      <c r="S220" s="5"/>
    </row>
    <row r="221" spans="2:19" ht="18.75" x14ac:dyDescent="0.3">
      <c r="B221" s="4"/>
      <c r="C221" s="40"/>
      <c r="D221" s="40"/>
      <c r="E221" s="5"/>
      <c r="F221" s="5"/>
      <c r="G221" s="5"/>
      <c r="H221" s="5"/>
      <c r="I221" s="5"/>
      <c r="J221" s="1"/>
      <c r="K221" s="1"/>
      <c r="L221" s="4"/>
      <c r="M221" s="40"/>
      <c r="N221" s="40"/>
      <c r="O221" s="5"/>
      <c r="P221" s="5"/>
      <c r="Q221" s="5"/>
      <c r="R221" s="5"/>
      <c r="S221" s="5"/>
    </row>
    <row r="222" spans="2:19" ht="18.75" x14ac:dyDescent="0.3">
      <c r="B222" s="4"/>
      <c r="C222" s="40"/>
      <c r="D222" s="40"/>
      <c r="E222" s="5"/>
      <c r="F222" s="5"/>
      <c r="G222" s="5"/>
      <c r="H222" s="5"/>
      <c r="I222" s="5"/>
      <c r="J222" s="1"/>
      <c r="K222" s="1"/>
      <c r="L222" s="4"/>
      <c r="M222" s="40"/>
      <c r="N222" s="40"/>
      <c r="O222" s="5"/>
      <c r="P222" s="5"/>
      <c r="Q222" s="5"/>
      <c r="R222" s="5"/>
      <c r="S222" s="5"/>
    </row>
    <row r="223" spans="2:19" ht="18.75" x14ac:dyDescent="0.3">
      <c r="B223" s="2"/>
      <c r="C223" s="34"/>
      <c r="D223" s="34"/>
      <c r="E223" s="10"/>
      <c r="F223" s="10"/>
      <c r="G223" s="10"/>
      <c r="H223" s="10"/>
      <c r="I223" s="10"/>
      <c r="J223" s="1"/>
      <c r="K223" s="1"/>
      <c r="L223" s="2"/>
      <c r="M223" s="34"/>
      <c r="N223" s="34"/>
      <c r="O223" s="10"/>
      <c r="P223" s="10"/>
      <c r="Q223" s="10"/>
      <c r="R223" s="10"/>
      <c r="S223" s="10"/>
    </row>
    <row r="224" spans="2:19" ht="18.75" x14ac:dyDescent="0.3">
      <c r="B224" s="2"/>
      <c r="C224" s="2"/>
      <c r="D224" s="2"/>
      <c r="E224" s="2"/>
      <c r="F224" s="2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1"/>
      <c r="R224" s="1"/>
      <c r="S224" s="1"/>
    </row>
    <row r="225" spans="2:19" ht="18.75" x14ac:dyDescent="0.3">
      <c r="B225" s="10"/>
      <c r="C225" s="10"/>
      <c r="D225" s="10"/>
      <c r="E225" s="10"/>
      <c r="F225" s="10"/>
      <c r="G225" s="1"/>
      <c r="H225" s="1"/>
      <c r="I225" s="1"/>
      <c r="J225" s="1"/>
      <c r="K225" s="1"/>
      <c r="L225" s="10"/>
      <c r="M225" s="10"/>
      <c r="N225" s="10"/>
      <c r="O225" s="10"/>
      <c r="P225" s="10"/>
      <c r="Q225" s="1"/>
      <c r="R225" s="1"/>
      <c r="S225" s="1"/>
    </row>
    <row r="226" spans="2:19" ht="18.75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2:19" ht="18.75" x14ac:dyDescent="0.3">
      <c r="B227" s="33"/>
      <c r="C227" s="33"/>
      <c r="D227" s="33"/>
      <c r="E227" s="33"/>
      <c r="F227" s="33"/>
      <c r="G227" s="33"/>
      <c r="H227" s="33"/>
      <c r="I227" s="33"/>
      <c r="J227" s="1"/>
      <c r="K227" s="1"/>
      <c r="L227" s="33"/>
      <c r="M227" s="33"/>
      <c r="N227" s="33"/>
      <c r="O227" s="33"/>
      <c r="P227" s="33"/>
      <c r="Q227" s="33"/>
      <c r="R227" s="33"/>
      <c r="S227" s="33"/>
    </row>
    <row r="228" spans="2:19" ht="18.75" x14ac:dyDescent="0.3">
      <c r="B228" s="10"/>
      <c r="C228" s="10"/>
      <c r="D228" s="10"/>
      <c r="E228" s="10"/>
      <c r="F228" s="10"/>
      <c r="G228" s="10"/>
      <c r="H228" s="10"/>
      <c r="I228" s="10"/>
      <c r="J228" s="1"/>
      <c r="K228" s="1"/>
      <c r="L228" s="10"/>
      <c r="M228" s="10"/>
      <c r="N228" s="10"/>
      <c r="O228" s="10"/>
      <c r="P228" s="10"/>
      <c r="Q228" s="10"/>
      <c r="R228" s="10"/>
      <c r="S228" s="10"/>
    </row>
    <row r="229" spans="2:19" ht="18.75" x14ac:dyDescent="0.3">
      <c r="B229" s="2"/>
      <c r="C229" s="2"/>
      <c r="D229" s="2"/>
      <c r="E229" s="10"/>
      <c r="F229" s="10"/>
      <c r="G229" s="10"/>
      <c r="H229" s="10"/>
      <c r="I229" s="10"/>
      <c r="J229" s="1"/>
      <c r="K229" s="1"/>
      <c r="L229" s="2"/>
      <c r="M229" s="2"/>
      <c r="N229" s="2"/>
      <c r="O229" s="10"/>
      <c r="P229" s="10"/>
      <c r="Q229" s="10"/>
      <c r="R229" s="10"/>
      <c r="S229" s="10"/>
    </row>
    <row r="230" spans="2:19" ht="18.75" x14ac:dyDescent="0.3">
      <c r="B230" s="4"/>
      <c r="C230" s="35"/>
      <c r="D230" s="36"/>
      <c r="E230" s="5"/>
      <c r="F230" s="5"/>
      <c r="G230" s="5"/>
      <c r="H230" s="5"/>
      <c r="I230" s="5"/>
      <c r="J230" s="1"/>
      <c r="K230" s="1"/>
      <c r="L230" s="4"/>
      <c r="M230" s="35"/>
      <c r="N230" s="36"/>
      <c r="O230" s="5"/>
      <c r="P230" s="5"/>
      <c r="Q230" s="5"/>
      <c r="R230" s="5"/>
      <c r="S230" s="5"/>
    </row>
    <row r="231" spans="2:19" ht="18.75" x14ac:dyDescent="0.3">
      <c r="B231" s="4"/>
      <c r="C231" s="35"/>
      <c r="D231" s="36"/>
      <c r="E231" s="6"/>
      <c r="F231" s="5"/>
      <c r="G231" s="5"/>
      <c r="H231" s="5"/>
      <c r="I231" s="5"/>
      <c r="J231" s="1"/>
      <c r="K231" s="1"/>
      <c r="L231" s="4"/>
      <c r="M231" s="35"/>
      <c r="N231" s="36"/>
      <c r="O231" s="6"/>
      <c r="P231" s="5"/>
      <c r="Q231" s="5"/>
      <c r="R231" s="5"/>
      <c r="S231" s="5"/>
    </row>
    <row r="232" spans="2:19" ht="18.75" x14ac:dyDescent="0.3">
      <c r="B232" s="4"/>
      <c r="C232" s="35"/>
      <c r="D232" s="36"/>
      <c r="E232" s="5"/>
      <c r="F232" s="5"/>
      <c r="G232" s="5"/>
      <c r="H232" s="5"/>
      <c r="I232" s="5"/>
      <c r="J232" s="1"/>
      <c r="K232" s="1"/>
      <c r="L232" s="4"/>
      <c r="M232" s="35"/>
      <c r="N232" s="36"/>
      <c r="O232" s="5"/>
      <c r="P232" s="5"/>
      <c r="Q232" s="5"/>
      <c r="R232" s="5"/>
      <c r="S232" s="5"/>
    </row>
    <row r="233" spans="2:19" ht="18.75" x14ac:dyDescent="0.3">
      <c r="B233" s="4"/>
      <c r="C233" s="40"/>
      <c r="D233" s="40"/>
      <c r="E233" s="5"/>
      <c r="F233" s="5"/>
      <c r="G233" s="5"/>
      <c r="H233" s="5"/>
      <c r="I233" s="5"/>
      <c r="J233" s="1"/>
      <c r="K233" s="1"/>
      <c r="L233" s="4"/>
      <c r="M233" s="40"/>
      <c r="N233" s="40"/>
      <c r="O233" s="5"/>
      <c r="P233" s="5"/>
      <c r="Q233" s="5"/>
      <c r="R233" s="5"/>
      <c r="S233" s="5"/>
    </row>
    <row r="234" spans="2:19" ht="18.75" x14ac:dyDescent="0.3">
      <c r="B234" s="7"/>
      <c r="C234" s="8"/>
      <c r="D234" s="8"/>
      <c r="E234" s="9"/>
      <c r="F234" s="9"/>
      <c r="G234" s="9"/>
      <c r="H234" s="9"/>
      <c r="I234" s="9"/>
      <c r="J234" s="1"/>
      <c r="K234" s="1"/>
      <c r="L234" s="7"/>
      <c r="M234" s="8"/>
      <c r="N234" s="8"/>
      <c r="O234" s="9"/>
      <c r="P234" s="9"/>
      <c r="Q234" s="9"/>
      <c r="R234" s="9"/>
      <c r="S234" s="9"/>
    </row>
    <row r="235" spans="2:19" ht="18.75" x14ac:dyDescent="0.3">
      <c r="B235" s="2"/>
      <c r="C235" s="34"/>
      <c r="D235" s="34"/>
      <c r="E235" s="10"/>
      <c r="F235" s="2"/>
      <c r="G235" s="1"/>
      <c r="H235" s="1"/>
      <c r="I235" s="1"/>
      <c r="J235" s="1"/>
      <c r="K235" s="1"/>
      <c r="L235" s="2"/>
      <c r="M235" s="33"/>
      <c r="N235" s="33"/>
      <c r="O235" s="2"/>
      <c r="P235" s="2"/>
      <c r="Q235" s="1"/>
      <c r="R235" s="1"/>
      <c r="S235" s="1"/>
    </row>
    <row r="236" spans="2:19" ht="18.75" x14ac:dyDescent="0.3">
      <c r="B236" s="2"/>
      <c r="C236" s="34"/>
      <c r="D236" s="34"/>
      <c r="E236" s="10"/>
      <c r="F236" s="2"/>
      <c r="G236" s="1"/>
      <c r="H236" s="1"/>
      <c r="I236" s="1"/>
      <c r="J236" s="1"/>
      <c r="K236" s="1"/>
      <c r="L236" s="2"/>
      <c r="M236" s="33"/>
      <c r="N236" s="33"/>
      <c r="O236" s="2"/>
      <c r="P236" s="2"/>
      <c r="Q236" s="1"/>
      <c r="R236" s="1"/>
      <c r="S236" s="1"/>
    </row>
    <row r="237" spans="2:19" ht="18.75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2:19" ht="18.75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2:19" ht="18.75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2:19" ht="18.75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2:19" ht="18.75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2:19" ht="18.75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2:19" ht="18.75" x14ac:dyDescent="0.3">
      <c r="B243" s="33"/>
      <c r="C243" s="33"/>
      <c r="D243" s="33"/>
      <c r="E243" s="33"/>
      <c r="F243" s="33"/>
      <c r="G243" s="33"/>
      <c r="H243" s="33"/>
      <c r="I243" s="1"/>
      <c r="J243" s="1"/>
      <c r="K243" s="1"/>
      <c r="L243" s="33"/>
      <c r="M243" s="33"/>
      <c r="N243" s="33"/>
      <c r="O243" s="33"/>
      <c r="P243" s="33"/>
      <c r="Q243" s="33"/>
      <c r="R243" s="33"/>
      <c r="S243" s="1"/>
    </row>
    <row r="244" spans="2:19" ht="18.75" x14ac:dyDescent="0.3">
      <c r="B244" s="33"/>
      <c r="C244" s="33"/>
      <c r="D244" s="33"/>
      <c r="E244" s="33"/>
      <c r="F244" s="33"/>
      <c r="G244" s="33"/>
      <c r="H244" s="33"/>
      <c r="I244" s="1"/>
      <c r="J244" s="1"/>
      <c r="K244" s="1"/>
      <c r="L244" s="33"/>
      <c r="M244" s="33"/>
      <c r="N244" s="33"/>
      <c r="O244" s="33"/>
      <c r="P244" s="33"/>
      <c r="Q244" s="33"/>
      <c r="R244" s="33"/>
      <c r="S244" s="1"/>
    </row>
    <row r="245" spans="2:19" ht="18.75" x14ac:dyDescent="0.3">
      <c r="B245" s="32"/>
      <c r="C245" s="32"/>
      <c r="D245" s="32"/>
      <c r="E245" s="32"/>
      <c r="F245" s="32"/>
      <c r="G245" s="32"/>
      <c r="H245" s="32"/>
      <c r="I245" s="32"/>
      <c r="J245" s="1"/>
      <c r="K245" s="1"/>
      <c r="L245" s="32"/>
      <c r="M245" s="32"/>
      <c r="N245" s="32"/>
      <c r="O245" s="32"/>
      <c r="P245" s="32"/>
      <c r="Q245" s="32"/>
      <c r="R245" s="32"/>
      <c r="S245" s="32"/>
    </row>
    <row r="246" spans="2:19" ht="18.75" x14ac:dyDescent="0.3">
      <c r="B246" s="33"/>
      <c r="C246" s="33"/>
      <c r="D246" s="33"/>
      <c r="E246" s="33"/>
      <c r="F246" s="33"/>
      <c r="G246" s="33"/>
      <c r="H246" s="33"/>
      <c r="I246" s="33"/>
      <c r="J246" s="1"/>
      <c r="K246" s="1"/>
      <c r="L246" s="33"/>
      <c r="M246" s="33"/>
      <c r="N246" s="33"/>
      <c r="O246" s="33"/>
      <c r="P246" s="33"/>
      <c r="Q246" s="33"/>
      <c r="R246" s="33"/>
      <c r="S246" s="33"/>
    </row>
    <row r="247" spans="2:19" ht="18.75" x14ac:dyDescent="0.3">
      <c r="B247" s="10"/>
      <c r="C247" s="10"/>
      <c r="D247" s="10"/>
      <c r="E247" s="10"/>
      <c r="F247" s="10"/>
      <c r="G247" s="1"/>
      <c r="H247" s="1"/>
      <c r="I247" s="1"/>
      <c r="J247" s="1"/>
      <c r="K247" s="1"/>
      <c r="L247" s="10"/>
      <c r="M247" s="10"/>
      <c r="N247" s="10"/>
      <c r="O247" s="10"/>
      <c r="P247" s="10"/>
      <c r="Q247" s="1"/>
      <c r="R247" s="1"/>
      <c r="S247" s="1"/>
    </row>
    <row r="248" spans="2:19" ht="18.75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2:19" ht="18.75" x14ac:dyDescent="0.3">
      <c r="B249" s="33"/>
      <c r="C249" s="33"/>
      <c r="D249" s="33"/>
      <c r="E249" s="33"/>
      <c r="F249" s="33"/>
      <c r="G249" s="33"/>
      <c r="H249" s="33"/>
      <c r="I249" s="33"/>
      <c r="J249" s="1"/>
      <c r="K249" s="1"/>
      <c r="L249" s="33"/>
      <c r="M249" s="33"/>
      <c r="N249" s="33"/>
      <c r="O249" s="33"/>
      <c r="P249" s="33"/>
      <c r="Q249" s="33"/>
      <c r="R249" s="33"/>
      <c r="S249" s="33"/>
    </row>
    <row r="250" spans="2:19" ht="18.75" x14ac:dyDescent="0.3">
      <c r="B250" s="10"/>
      <c r="C250" s="10"/>
      <c r="D250" s="10"/>
      <c r="E250" s="10"/>
      <c r="F250" s="10"/>
      <c r="G250" s="10"/>
      <c r="H250" s="10"/>
      <c r="I250" s="10"/>
      <c r="J250" s="1"/>
      <c r="K250" s="1"/>
      <c r="L250" s="10"/>
      <c r="M250" s="10"/>
      <c r="N250" s="10"/>
      <c r="O250" s="10"/>
      <c r="P250" s="10"/>
      <c r="Q250" s="10"/>
      <c r="R250" s="10"/>
      <c r="S250" s="10"/>
    </row>
    <row r="251" spans="2:19" ht="18.75" x14ac:dyDescent="0.3">
      <c r="B251" s="2"/>
      <c r="C251" s="2"/>
      <c r="D251" s="2"/>
      <c r="E251" s="10"/>
      <c r="F251" s="10"/>
      <c r="G251" s="10"/>
      <c r="H251" s="10"/>
      <c r="I251" s="10"/>
      <c r="J251" s="1"/>
      <c r="K251" s="1"/>
      <c r="L251" s="2"/>
      <c r="M251" s="2"/>
      <c r="N251" s="2"/>
      <c r="O251" s="10"/>
      <c r="P251" s="10"/>
      <c r="Q251" s="10"/>
      <c r="R251" s="10"/>
      <c r="S251" s="10"/>
    </row>
    <row r="252" spans="2:19" ht="18.75" x14ac:dyDescent="0.3">
      <c r="B252" s="4"/>
      <c r="C252" s="40"/>
      <c r="D252" s="40"/>
      <c r="E252" s="5"/>
      <c r="F252" s="5"/>
      <c r="G252" s="5"/>
      <c r="H252" s="5"/>
      <c r="I252" s="5"/>
      <c r="J252" s="1"/>
      <c r="K252" s="1"/>
      <c r="L252" s="4"/>
      <c r="M252" s="40"/>
      <c r="N252" s="40"/>
      <c r="O252" s="5"/>
      <c r="P252" s="5"/>
      <c r="Q252" s="5"/>
      <c r="R252" s="5"/>
      <c r="S252" s="5"/>
    </row>
    <row r="253" spans="2:19" ht="18.75" x14ac:dyDescent="0.3">
      <c r="B253" s="4"/>
      <c r="C253" s="40"/>
      <c r="D253" s="40"/>
      <c r="E253" s="5"/>
      <c r="F253" s="5"/>
      <c r="G253" s="5"/>
      <c r="H253" s="5"/>
      <c r="I253" s="5"/>
      <c r="J253" s="1"/>
      <c r="K253" s="1"/>
      <c r="L253" s="4"/>
      <c r="M253" s="40"/>
      <c r="N253" s="40"/>
      <c r="O253" s="5"/>
      <c r="P253" s="5"/>
      <c r="Q253" s="5"/>
      <c r="R253" s="5"/>
      <c r="S253" s="5"/>
    </row>
    <row r="254" spans="2:19" ht="18.75" x14ac:dyDescent="0.3">
      <c r="B254" s="4"/>
      <c r="C254" s="40"/>
      <c r="D254" s="40"/>
      <c r="E254" s="5"/>
      <c r="F254" s="5"/>
      <c r="G254" s="5"/>
      <c r="H254" s="5"/>
      <c r="I254" s="5"/>
      <c r="J254" s="1"/>
      <c r="K254" s="1"/>
      <c r="L254" s="4"/>
      <c r="M254" s="40"/>
      <c r="N254" s="40"/>
      <c r="O254" s="5"/>
      <c r="P254" s="5"/>
      <c r="Q254" s="5"/>
      <c r="R254" s="5"/>
      <c r="S254" s="5"/>
    </row>
    <row r="255" spans="2:19" ht="18.75" x14ac:dyDescent="0.3">
      <c r="B255" s="4"/>
      <c r="C255" s="40"/>
      <c r="D255" s="40"/>
      <c r="E255" s="5"/>
      <c r="F255" s="5"/>
      <c r="G255" s="5"/>
      <c r="H255" s="5"/>
      <c r="I255" s="5"/>
      <c r="J255" s="1"/>
      <c r="K255" s="1"/>
      <c r="L255" s="4"/>
      <c r="M255" s="40"/>
      <c r="N255" s="40"/>
      <c r="O255" s="5"/>
      <c r="P255" s="5"/>
      <c r="Q255" s="5"/>
      <c r="R255" s="5"/>
      <c r="S255" s="5"/>
    </row>
    <row r="256" spans="2:19" ht="18.75" x14ac:dyDescent="0.3">
      <c r="B256" s="2"/>
      <c r="C256" s="34"/>
      <c r="D256" s="34"/>
      <c r="E256" s="10"/>
      <c r="F256" s="10"/>
      <c r="G256" s="10"/>
      <c r="H256" s="10"/>
      <c r="I256" s="10"/>
      <c r="J256" s="1"/>
      <c r="K256" s="1"/>
      <c r="L256" s="2"/>
      <c r="M256" s="34"/>
      <c r="N256" s="34"/>
      <c r="O256" s="10"/>
      <c r="P256" s="10"/>
      <c r="Q256" s="10"/>
      <c r="R256" s="10"/>
      <c r="S256" s="10"/>
    </row>
    <row r="257" spans="2:19" ht="18.75" x14ac:dyDescent="0.3">
      <c r="B257" s="2"/>
      <c r="C257" s="2"/>
      <c r="D257" s="2"/>
      <c r="E257" s="2"/>
      <c r="F257" s="2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1"/>
      <c r="R257" s="1"/>
      <c r="S257" s="1"/>
    </row>
    <row r="258" spans="2:19" ht="18.75" x14ac:dyDescent="0.3">
      <c r="B258" s="10"/>
      <c r="C258" s="10"/>
      <c r="D258" s="10"/>
      <c r="E258" s="10"/>
      <c r="F258" s="10"/>
      <c r="G258" s="1"/>
      <c r="H258" s="1"/>
      <c r="I258" s="1"/>
      <c r="J258" s="1"/>
      <c r="K258" s="1"/>
      <c r="L258" s="10"/>
      <c r="M258" s="10"/>
      <c r="N258" s="10"/>
      <c r="O258" s="10"/>
      <c r="P258" s="10"/>
      <c r="Q258" s="1"/>
      <c r="R258" s="1"/>
      <c r="S258" s="1"/>
    </row>
    <row r="259" spans="2:19" ht="18.75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2:19" ht="18.75" x14ac:dyDescent="0.3">
      <c r="B260" s="33"/>
      <c r="C260" s="33"/>
      <c r="D260" s="33"/>
      <c r="E260" s="33"/>
      <c r="F260" s="33"/>
      <c r="G260" s="33"/>
      <c r="H260" s="33"/>
      <c r="I260" s="33"/>
      <c r="J260" s="1"/>
      <c r="K260" s="1"/>
      <c r="L260" s="33"/>
      <c r="M260" s="33"/>
      <c r="N260" s="33"/>
      <c r="O260" s="33"/>
      <c r="P260" s="33"/>
      <c r="Q260" s="33"/>
      <c r="R260" s="33"/>
      <c r="S260" s="33"/>
    </row>
    <row r="261" spans="2:19" ht="18.75" x14ac:dyDescent="0.3">
      <c r="B261" s="10"/>
      <c r="C261" s="10"/>
      <c r="D261" s="10"/>
      <c r="E261" s="10"/>
      <c r="F261" s="10"/>
      <c r="G261" s="10"/>
      <c r="H261" s="10"/>
      <c r="I261" s="10"/>
      <c r="J261" s="1"/>
      <c r="K261" s="1"/>
      <c r="L261" s="10"/>
      <c r="M261" s="10"/>
      <c r="N261" s="10"/>
      <c r="O261" s="10"/>
      <c r="P261" s="10"/>
      <c r="Q261" s="10"/>
      <c r="R261" s="10"/>
      <c r="S261" s="10"/>
    </row>
    <row r="262" spans="2:19" ht="18.75" x14ac:dyDescent="0.3">
      <c r="B262" s="2"/>
      <c r="C262" s="2"/>
      <c r="D262" s="2"/>
      <c r="E262" s="10"/>
      <c r="F262" s="10"/>
      <c r="G262" s="10"/>
      <c r="H262" s="10"/>
      <c r="I262" s="10"/>
      <c r="J262" s="1"/>
      <c r="K262" s="1"/>
      <c r="L262" s="2"/>
      <c r="M262" s="2"/>
      <c r="N262" s="2"/>
      <c r="O262" s="10"/>
      <c r="P262" s="10"/>
      <c r="Q262" s="10"/>
      <c r="R262" s="10"/>
      <c r="S262" s="10"/>
    </row>
    <row r="263" spans="2:19" ht="18.75" x14ac:dyDescent="0.3">
      <c r="B263" s="4"/>
      <c r="C263" s="35"/>
      <c r="D263" s="36"/>
      <c r="E263" s="5"/>
      <c r="F263" s="5"/>
      <c r="G263" s="5"/>
      <c r="H263" s="5"/>
      <c r="I263" s="5"/>
      <c r="J263" s="1"/>
      <c r="K263" s="1"/>
      <c r="L263" s="4"/>
      <c r="M263" s="35"/>
      <c r="N263" s="36"/>
      <c r="O263" s="5"/>
      <c r="P263" s="5"/>
      <c r="Q263" s="5"/>
      <c r="R263" s="5"/>
      <c r="S263" s="5"/>
    </row>
    <row r="264" spans="2:19" ht="18.75" x14ac:dyDescent="0.3">
      <c r="B264" s="4"/>
      <c r="C264" s="35"/>
      <c r="D264" s="36"/>
      <c r="E264" s="6"/>
      <c r="F264" s="5"/>
      <c r="G264" s="5"/>
      <c r="H264" s="5"/>
      <c r="I264" s="5"/>
      <c r="J264" s="1"/>
      <c r="K264" s="1"/>
      <c r="L264" s="4"/>
      <c r="M264" s="35"/>
      <c r="N264" s="36"/>
      <c r="O264" s="6"/>
      <c r="P264" s="5"/>
      <c r="Q264" s="5"/>
      <c r="R264" s="5"/>
      <c r="S264" s="5"/>
    </row>
    <row r="265" spans="2:19" ht="18.75" x14ac:dyDescent="0.3">
      <c r="B265" s="4"/>
      <c r="C265" s="35"/>
      <c r="D265" s="36"/>
      <c r="E265" s="5"/>
      <c r="F265" s="5"/>
      <c r="G265" s="5"/>
      <c r="H265" s="5"/>
      <c r="I265" s="5"/>
      <c r="J265" s="1"/>
      <c r="K265" s="1"/>
      <c r="L265" s="4"/>
      <c r="M265" s="35"/>
      <c r="N265" s="36"/>
      <c r="O265" s="5"/>
      <c r="P265" s="5"/>
      <c r="Q265" s="5"/>
      <c r="R265" s="5"/>
      <c r="S265" s="5"/>
    </row>
    <row r="266" spans="2:19" ht="18.75" x14ac:dyDescent="0.3">
      <c r="B266" s="4"/>
      <c r="C266" s="40"/>
      <c r="D266" s="40"/>
      <c r="E266" s="5"/>
      <c r="F266" s="5"/>
      <c r="G266" s="5"/>
      <c r="H266" s="5"/>
      <c r="I266" s="5"/>
      <c r="J266" s="1"/>
      <c r="K266" s="1"/>
      <c r="L266" s="4"/>
      <c r="M266" s="40"/>
      <c r="N266" s="40"/>
      <c r="O266" s="5"/>
      <c r="P266" s="5"/>
      <c r="Q266" s="5"/>
      <c r="R266" s="5"/>
      <c r="S266" s="5"/>
    </row>
    <row r="267" spans="2:19" ht="18.75" x14ac:dyDescent="0.3">
      <c r="B267" s="7"/>
      <c r="C267" s="8"/>
      <c r="D267" s="8"/>
      <c r="E267" s="9"/>
      <c r="F267" s="9"/>
      <c r="G267" s="9"/>
      <c r="H267" s="9"/>
      <c r="I267" s="9"/>
      <c r="J267" s="1"/>
      <c r="K267" s="1"/>
      <c r="L267" s="7"/>
      <c r="M267" s="8"/>
      <c r="N267" s="8"/>
      <c r="O267" s="9"/>
      <c r="P267" s="9"/>
      <c r="Q267" s="9"/>
      <c r="R267" s="9"/>
      <c r="S267" s="9"/>
    </row>
    <row r="268" spans="2:19" ht="18.75" x14ac:dyDescent="0.3">
      <c r="B268" s="2"/>
      <c r="C268" s="34"/>
      <c r="D268" s="34"/>
      <c r="E268" s="10"/>
      <c r="F268" s="2"/>
      <c r="G268" s="1"/>
      <c r="H268" s="1"/>
      <c r="I268" s="1"/>
      <c r="J268" s="1"/>
      <c r="K268" s="1"/>
      <c r="L268" s="2"/>
      <c r="M268" s="33"/>
      <c r="N268" s="33"/>
      <c r="O268" s="2"/>
      <c r="P268" s="2"/>
      <c r="Q268" s="1"/>
      <c r="R268" s="1"/>
      <c r="S268" s="1"/>
    </row>
    <row r="269" spans="2:19" ht="18.75" x14ac:dyDescent="0.3">
      <c r="B269" s="2"/>
      <c r="C269" s="34"/>
      <c r="D269" s="34"/>
      <c r="E269" s="10"/>
      <c r="F269" s="2"/>
      <c r="G269" s="1"/>
      <c r="H269" s="1"/>
      <c r="I269" s="1"/>
      <c r="J269" s="1"/>
      <c r="K269" s="1"/>
      <c r="L269" s="2"/>
      <c r="M269" s="33"/>
      <c r="N269" s="33"/>
      <c r="O269" s="2"/>
      <c r="P269" s="2"/>
      <c r="Q269" s="1"/>
      <c r="R269" s="1"/>
      <c r="S269" s="1"/>
    </row>
    <row r="270" spans="2:19" ht="18.75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2:19" ht="18.75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2:19" ht="18.75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2:19" ht="18.75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2:19" ht="18.75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2:19" ht="18.75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2:19" ht="18.75" x14ac:dyDescent="0.3">
      <c r="B276" s="33"/>
      <c r="C276" s="33"/>
      <c r="D276" s="33"/>
      <c r="E276" s="33"/>
      <c r="F276" s="33"/>
      <c r="G276" s="33"/>
      <c r="H276" s="33"/>
      <c r="I276" s="1"/>
      <c r="J276" s="1"/>
      <c r="K276" s="1"/>
      <c r="L276" s="33"/>
      <c r="M276" s="33"/>
      <c r="N276" s="33"/>
      <c r="O276" s="33"/>
      <c r="P276" s="33"/>
      <c r="Q276" s="33"/>
      <c r="R276" s="33"/>
      <c r="S276" s="1"/>
    </row>
    <row r="277" spans="2:19" ht="18.75" x14ac:dyDescent="0.3">
      <c r="B277" s="33"/>
      <c r="C277" s="33"/>
      <c r="D277" s="33"/>
      <c r="E277" s="33"/>
      <c r="F277" s="33"/>
      <c r="G277" s="33"/>
      <c r="H277" s="33"/>
      <c r="I277" s="1"/>
      <c r="J277" s="1"/>
      <c r="K277" s="1"/>
      <c r="L277" s="33"/>
      <c r="M277" s="33"/>
      <c r="N277" s="33"/>
      <c r="O277" s="33"/>
      <c r="P277" s="33"/>
      <c r="Q277" s="33"/>
      <c r="R277" s="33"/>
      <c r="S277" s="1"/>
    </row>
    <row r="278" spans="2:19" ht="18.75" x14ac:dyDescent="0.3">
      <c r="B278" s="32"/>
      <c r="C278" s="32"/>
      <c r="D278" s="32"/>
      <c r="E278" s="32"/>
      <c r="F278" s="32"/>
      <c r="G278" s="32"/>
      <c r="H278" s="32"/>
      <c r="I278" s="32"/>
      <c r="J278" s="1"/>
      <c r="K278" s="1"/>
      <c r="L278" s="32"/>
      <c r="M278" s="32"/>
      <c r="N278" s="32"/>
      <c r="O278" s="32"/>
      <c r="P278" s="32"/>
      <c r="Q278" s="32"/>
      <c r="R278" s="32"/>
      <c r="S278" s="32"/>
    </row>
    <row r="279" spans="2:19" ht="18.75" x14ac:dyDescent="0.3">
      <c r="B279" s="33"/>
      <c r="C279" s="33"/>
      <c r="D279" s="33"/>
      <c r="E279" s="33"/>
      <c r="F279" s="33"/>
      <c r="G279" s="33"/>
      <c r="H279" s="33"/>
      <c r="I279" s="33"/>
      <c r="J279" s="1"/>
      <c r="K279" s="1"/>
      <c r="L279" s="33"/>
      <c r="M279" s="33"/>
      <c r="N279" s="33"/>
      <c r="O279" s="33"/>
      <c r="P279" s="33"/>
      <c r="Q279" s="33"/>
      <c r="R279" s="33"/>
      <c r="S279" s="33"/>
    </row>
    <row r="280" spans="2:19" ht="18.75" x14ac:dyDescent="0.3">
      <c r="B280" s="10"/>
      <c r="C280" s="10"/>
      <c r="D280" s="10"/>
      <c r="E280" s="10"/>
      <c r="F280" s="10"/>
      <c r="G280" s="1"/>
      <c r="H280" s="1"/>
      <c r="I280" s="1"/>
      <c r="J280" s="1"/>
      <c r="K280" s="1"/>
      <c r="L280" s="10"/>
      <c r="M280" s="10"/>
      <c r="N280" s="10"/>
      <c r="O280" s="10"/>
      <c r="P280" s="10"/>
      <c r="Q280" s="1"/>
      <c r="R280" s="1"/>
      <c r="S280" s="1"/>
    </row>
    <row r="281" spans="2:19" ht="18.75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2:19" ht="18.75" x14ac:dyDescent="0.3">
      <c r="B282" s="33"/>
      <c r="C282" s="33"/>
      <c r="D282" s="33"/>
      <c r="E282" s="33"/>
      <c r="F282" s="33"/>
      <c r="G282" s="33"/>
      <c r="H282" s="33"/>
      <c r="I282" s="33"/>
      <c r="J282" s="1"/>
      <c r="K282" s="1"/>
      <c r="L282" s="33"/>
      <c r="M282" s="33"/>
      <c r="N282" s="33"/>
      <c r="O282" s="33"/>
      <c r="P282" s="33"/>
      <c r="Q282" s="33"/>
      <c r="R282" s="33"/>
      <c r="S282" s="33"/>
    </row>
    <row r="283" spans="2:19" ht="18.75" x14ac:dyDescent="0.3">
      <c r="B283" s="10"/>
      <c r="C283" s="10"/>
      <c r="D283" s="10"/>
      <c r="E283" s="10"/>
      <c r="F283" s="10"/>
      <c r="G283" s="10"/>
      <c r="H283" s="10"/>
      <c r="I283" s="10"/>
      <c r="J283" s="1"/>
      <c r="K283" s="1"/>
      <c r="L283" s="10"/>
      <c r="M283" s="10"/>
      <c r="N283" s="10"/>
      <c r="O283" s="10"/>
      <c r="P283" s="10"/>
      <c r="Q283" s="10"/>
      <c r="R283" s="10"/>
      <c r="S283" s="10"/>
    </row>
    <row r="284" spans="2:19" ht="18.75" x14ac:dyDescent="0.3">
      <c r="B284" s="2"/>
      <c r="C284" s="2"/>
      <c r="D284" s="2"/>
      <c r="E284" s="10"/>
      <c r="F284" s="10"/>
      <c r="G284" s="10"/>
      <c r="H284" s="10"/>
      <c r="I284" s="10"/>
      <c r="J284" s="1"/>
      <c r="K284" s="1"/>
      <c r="L284" s="2"/>
      <c r="M284" s="2"/>
      <c r="N284" s="2"/>
      <c r="O284" s="10"/>
      <c r="P284" s="10"/>
      <c r="Q284" s="10"/>
      <c r="R284" s="10"/>
      <c r="S284" s="10"/>
    </row>
    <row r="285" spans="2:19" ht="18.75" x14ac:dyDescent="0.3">
      <c r="B285" s="4"/>
      <c r="C285" s="40"/>
      <c r="D285" s="40"/>
      <c r="E285" s="5"/>
      <c r="F285" s="5"/>
      <c r="G285" s="5"/>
      <c r="H285" s="5"/>
      <c r="I285" s="5"/>
      <c r="J285" s="1"/>
      <c r="K285" s="1"/>
      <c r="L285" s="4"/>
      <c r="M285" s="40"/>
      <c r="N285" s="40"/>
      <c r="O285" s="5"/>
      <c r="P285" s="5"/>
      <c r="Q285" s="5"/>
      <c r="R285" s="5"/>
      <c r="S285" s="5"/>
    </row>
    <row r="286" spans="2:19" ht="18.75" x14ac:dyDescent="0.3">
      <c r="B286" s="4"/>
      <c r="C286" s="40"/>
      <c r="D286" s="40"/>
      <c r="E286" s="5"/>
      <c r="F286" s="5"/>
      <c r="G286" s="5"/>
      <c r="H286" s="5"/>
      <c r="I286" s="5"/>
      <c r="J286" s="1"/>
      <c r="K286" s="1"/>
      <c r="L286" s="4"/>
      <c r="M286" s="40"/>
      <c r="N286" s="40"/>
      <c r="O286" s="5"/>
      <c r="P286" s="5"/>
      <c r="Q286" s="5"/>
      <c r="R286" s="5"/>
      <c r="S286" s="5"/>
    </row>
    <row r="287" spans="2:19" ht="18.75" x14ac:dyDescent="0.3">
      <c r="B287" s="4"/>
      <c r="C287" s="40"/>
      <c r="D287" s="40"/>
      <c r="E287" s="5"/>
      <c r="F287" s="5"/>
      <c r="G287" s="5"/>
      <c r="H287" s="5"/>
      <c r="I287" s="5"/>
      <c r="J287" s="1"/>
      <c r="K287" s="1"/>
      <c r="L287" s="4"/>
      <c r="M287" s="40"/>
      <c r="N287" s="40"/>
      <c r="O287" s="5"/>
      <c r="P287" s="5"/>
      <c r="Q287" s="5"/>
      <c r="R287" s="5"/>
      <c r="S287" s="5"/>
    </row>
    <row r="288" spans="2:19" ht="18.75" x14ac:dyDescent="0.3">
      <c r="B288" s="4"/>
      <c r="C288" s="40"/>
      <c r="D288" s="40"/>
      <c r="E288" s="5"/>
      <c r="F288" s="5"/>
      <c r="G288" s="5"/>
      <c r="H288" s="5"/>
      <c r="I288" s="5"/>
      <c r="J288" s="1"/>
      <c r="K288" s="1"/>
      <c r="L288" s="4"/>
      <c r="M288" s="40"/>
      <c r="N288" s="40"/>
      <c r="O288" s="5"/>
      <c r="P288" s="5"/>
      <c r="Q288" s="5"/>
      <c r="R288" s="5"/>
      <c r="S288" s="5"/>
    </row>
    <row r="289" spans="2:19" ht="18.75" x14ac:dyDescent="0.3">
      <c r="B289" s="2"/>
      <c r="C289" s="34"/>
      <c r="D289" s="34"/>
      <c r="E289" s="10"/>
      <c r="F289" s="10"/>
      <c r="G289" s="10"/>
      <c r="H289" s="10"/>
      <c r="I289" s="10"/>
      <c r="J289" s="1"/>
      <c r="K289" s="1"/>
      <c r="L289" s="2"/>
      <c r="M289" s="34"/>
      <c r="N289" s="34"/>
      <c r="O289" s="10"/>
      <c r="P289" s="10"/>
      <c r="Q289" s="10"/>
      <c r="R289" s="10"/>
      <c r="S289" s="10"/>
    </row>
    <row r="290" spans="2:19" ht="18.75" x14ac:dyDescent="0.3">
      <c r="B290" s="2"/>
      <c r="C290" s="2"/>
      <c r="D290" s="2"/>
      <c r="E290" s="2"/>
      <c r="F290" s="2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1"/>
      <c r="R290" s="1"/>
      <c r="S290" s="1"/>
    </row>
    <row r="291" spans="2:19" ht="18.75" x14ac:dyDescent="0.3">
      <c r="B291" s="10"/>
      <c r="C291" s="10"/>
      <c r="D291" s="10"/>
      <c r="E291" s="10"/>
      <c r="F291" s="10"/>
      <c r="G291" s="1"/>
      <c r="H291" s="1"/>
      <c r="I291" s="1"/>
      <c r="J291" s="1"/>
      <c r="K291" s="1"/>
      <c r="L291" s="10"/>
      <c r="M291" s="10"/>
      <c r="N291" s="10"/>
      <c r="O291" s="10"/>
      <c r="P291" s="10"/>
      <c r="Q291" s="1"/>
      <c r="R291" s="1"/>
      <c r="S291" s="1"/>
    </row>
    <row r="292" spans="2:19" ht="18.75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2:19" ht="18.75" x14ac:dyDescent="0.3">
      <c r="B293" s="33"/>
      <c r="C293" s="33"/>
      <c r="D293" s="33"/>
      <c r="E293" s="33"/>
      <c r="F293" s="33"/>
      <c r="G293" s="33"/>
      <c r="H293" s="33"/>
      <c r="I293" s="33"/>
      <c r="J293" s="1"/>
      <c r="K293" s="1"/>
      <c r="L293" s="33"/>
      <c r="M293" s="33"/>
      <c r="N293" s="33"/>
      <c r="O293" s="33"/>
      <c r="P293" s="33"/>
      <c r="Q293" s="33"/>
      <c r="R293" s="33"/>
      <c r="S293" s="33"/>
    </row>
    <row r="294" spans="2:19" ht="18.75" x14ac:dyDescent="0.3">
      <c r="B294" s="10"/>
      <c r="C294" s="10"/>
      <c r="D294" s="10"/>
      <c r="E294" s="10"/>
      <c r="F294" s="10"/>
      <c r="G294" s="10"/>
      <c r="H294" s="10"/>
      <c r="I294" s="10"/>
      <c r="J294" s="1"/>
      <c r="K294" s="1"/>
      <c r="L294" s="10"/>
      <c r="M294" s="10"/>
      <c r="N294" s="10"/>
      <c r="O294" s="10"/>
      <c r="P294" s="10"/>
      <c r="Q294" s="10"/>
      <c r="R294" s="10"/>
      <c r="S294" s="10"/>
    </row>
    <row r="295" spans="2:19" ht="18.75" x14ac:dyDescent="0.3">
      <c r="B295" s="2"/>
      <c r="C295" s="2"/>
      <c r="D295" s="2"/>
      <c r="E295" s="10"/>
      <c r="F295" s="10"/>
      <c r="G295" s="10"/>
      <c r="H295" s="10"/>
      <c r="I295" s="10"/>
      <c r="J295" s="1"/>
      <c r="K295" s="1"/>
      <c r="L295" s="2"/>
      <c r="M295" s="2"/>
      <c r="N295" s="2"/>
      <c r="O295" s="10"/>
      <c r="P295" s="10"/>
      <c r="Q295" s="10"/>
      <c r="R295" s="10"/>
      <c r="S295" s="10"/>
    </row>
    <row r="296" spans="2:19" ht="18.75" x14ac:dyDescent="0.3">
      <c r="B296" s="4"/>
      <c r="C296" s="35"/>
      <c r="D296" s="36"/>
      <c r="E296" s="5"/>
      <c r="F296" s="5"/>
      <c r="G296" s="5"/>
      <c r="H296" s="5"/>
      <c r="I296" s="5"/>
      <c r="J296" s="1"/>
      <c r="K296" s="1"/>
      <c r="L296" s="4"/>
      <c r="M296" s="35"/>
      <c r="N296" s="36"/>
      <c r="O296" s="5"/>
      <c r="P296" s="5"/>
      <c r="Q296" s="5"/>
      <c r="R296" s="5"/>
      <c r="S296" s="5"/>
    </row>
    <row r="297" spans="2:19" ht="18.75" x14ac:dyDescent="0.3">
      <c r="B297" s="4"/>
      <c r="C297" s="35"/>
      <c r="D297" s="36"/>
      <c r="E297" s="6"/>
      <c r="F297" s="5"/>
      <c r="G297" s="5"/>
      <c r="H297" s="5"/>
      <c r="I297" s="5"/>
      <c r="J297" s="1"/>
      <c r="K297" s="1"/>
      <c r="L297" s="4"/>
      <c r="M297" s="35"/>
      <c r="N297" s="36"/>
      <c r="O297" s="6"/>
      <c r="P297" s="5"/>
      <c r="Q297" s="5"/>
      <c r="R297" s="5"/>
      <c r="S297" s="5"/>
    </row>
    <row r="298" spans="2:19" ht="18.75" x14ac:dyDescent="0.3">
      <c r="B298" s="4"/>
      <c r="C298" s="35"/>
      <c r="D298" s="36"/>
      <c r="E298" s="5"/>
      <c r="F298" s="5"/>
      <c r="G298" s="5"/>
      <c r="H298" s="5"/>
      <c r="I298" s="5"/>
      <c r="J298" s="1"/>
      <c r="K298" s="1"/>
      <c r="L298" s="4"/>
      <c r="M298" s="35"/>
      <c r="N298" s="36"/>
      <c r="O298" s="5"/>
      <c r="P298" s="5"/>
      <c r="Q298" s="5"/>
      <c r="R298" s="5"/>
      <c r="S298" s="5"/>
    </row>
    <row r="299" spans="2:19" ht="18.75" x14ac:dyDescent="0.3">
      <c r="B299" s="4"/>
      <c r="C299" s="40"/>
      <c r="D299" s="40"/>
      <c r="E299" s="5"/>
      <c r="F299" s="5"/>
      <c r="G299" s="5"/>
      <c r="H299" s="5"/>
      <c r="I299" s="5"/>
      <c r="J299" s="1"/>
      <c r="K299" s="1"/>
      <c r="L299" s="4"/>
      <c r="M299" s="40"/>
      <c r="N299" s="40"/>
      <c r="O299" s="5"/>
      <c r="P299" s="5"/>
      <c r="Q299" s="5"/>
      <c r="R299" s="5"/>
      <c r="S299" s="5"/>
    </row>
    <row r="300" spans="2:19" ht="18.75" x14ac:dyDescent="0.3">
      <c r="B300" s="7"/>
      <c r="C300" s="8"/>
      <c r="D300" s="8"/>
      <c r="E300" s="9"/>
      <c r="F300" s="9"/>
      <c r="G300" s="9"/>
      <c r="H300" s="9"/>
      <c r="I300" s="9"/>
      <c r="J300" s="1"/>
      <c r="K300" s="1"/>
      <c r="L300" s="7"/>
      <c r="M300" s="8"/>
      <c r="N300" s="8"/>
      <c r="O300" s="9"/>
      <c r="P300" s="9"/>
      <c r="Q300" s="9"/>
      <c r="R300" s="9"/>
      <c r="S300" s="9"/>
    </row>
    <row r="301" spans="2:19" ht="18.75" x14ac:dyDescent="0.3">
      <c r="B301" s="2"/>
      <c r="C301" s="34"/>
      <c r="D301" s="34"/>
      <c r="E301" s="10"/>
      <c r="F301" s="2"/>
      <c r="G301" s="1"/>
      <c r="H301" s="1"/>
      <c r="I301" s="1"/>
      <c r="J301" s="1"/>
      <c r="K301" s="1"/>
      <c r="L301" s="2"/>
      <c r="M301" s="33"/>
      <c r="N301" s="33"/>
      <c r="O301" s="2"/>
      <c r="P301" s="2"/>
      <c r="Q301" s="1"/>
      <c r="R301" s="1"/>
      <c r="S301" s="1"/>
    </row>
    <row r="302" spans="2:19" ht="18.75" x14ac:dyDescent="0.3">
      <c r="B302" s="2"/>
      <c r="C302" s="34"/>
      <c r="D302" s="34"/>
      <c r="E302" s="10"/>
      <c r="F302" s="2"/>
      <c r="G302" s="1"/>
      <c r="H302" s="1"/>
      <c r="I302" s="1"/>
      <c r="J302" s="1"/>
      <c r="K302" s="1"/>
      <c r="L302" s="2"/>
      <c r="M302" s="33"/>
      <c r="N302" s="33"/>
      <c r="O302" s="2"/>
      <c r="P302" s="2"/>
      <c r="Q302" s="1"/>
      <c r="R302" s="1"/>
      <c r="S302" s="1"/>
    </row>
    <row r="303" spans="2:19" ht="18.75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2:19" ht="18.75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2:19" ht="18.75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2:19" ht="18.75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2:19" ht="18.75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2:19" ht="18.75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2:19" ht="18.75" x14ac:dyDescent="0.3">
      <c r="B309" s="33"/>
      <c r="C309" s="33"/>
      <c r="D309" s="33"/>
      <c r="E309" s="33"/>
      <c r="F309" s="33"/>
      <c r="G309" s="33"/>
      <c r="H309" s="33"/>
      <c r="I309" s="1"/>
      <c r="J309" s="1"/>
      <c r="K309" s="1"/>
      <c r="L309" s="33"/>
      <c r="M309" s="33"/>
      <c r="N309" s="33"/>
      <c r="O309" s="33"/>
      <c r="P309" s="33"/>
      <c r="Q309" s="33"/>
      <c r="R309" s="33"/>
      <c r="S309" s="1"/>
    </row>
    <row r="310" spans="2:19" ht="18.75" x14ac:dyDescent="0.3">
      <c r="B310" s="33"/>
      <c r="C310" s="33"/>
      <c r="D310" s="33"/>
      <c r="E310" s="33"/>
      <c r="F310" s="33"/>
      <c r="G310" s="33"/>
      <c r="H310" s="33"/>
      <c r="I310" s="1"/>
      <c r="J310" s="1"/>
      <c r="K310" s="1"/>
      <c r="L310" s="33"/>
      <c r="M310" s="33"/>
      <c r="N310" s="33"/>
      <c r="O310" s="33"/>
      <c r="P310" s="33"/>
      <c r="Q310" s="33"/>
      <c r="R310" s="33"/>
      <c r="S310" s="1"/>
    </row>
    <row r="311" spans="2:19" ht="18.75" x14ac:dyDescent="0.3">
      <c r="B311" s="32"/>
      <c r="C311" s="32"/>
      <c r="D311" s="32"/>
      <c r="E311" s="32"/>
      <c r="F311" s="32"/>
      <c r="G311" s="32"/>
      <c r="H311" s="32"/>
      <c r="I311" s="32"/>
      <c r="J311" s="1"/>
      <c r="K311" s="1"/>
      <c r="L311" s="32"/>
      <c r="M311" s="32"/>
      <c r="N311" s="32"/>
      <c r="O311" s="32"/>
      <c r="P311" s="32"/>
      <c r="Q311" s="32"/>
      <c r="R311" s="32"/>
      <c r="S311" s="32"/>
    </row>
    <row r="312" spans="2:19" ht="18.75" x14ac:dyDescent="0.3">
      <c r="B312" s="33"/>
      <c r="C312" s="33"/>
      <c r="D312" s="33"/>
      <c r="E312" s="33"/>
      <c r="F312" s="33"/>
      <c r="G312" s="33"/>
      <c r="H312" s="33"/>
      <c r="I312" s="33"/>
      <c r="J312" s="1"/>
      <c r="K312" s="1"/>
      <c r="L312" s="33"/>
      <c r="M312" s="33"/>
      <c r="N312" s="33"/>
      <c r="O312" s="33"/>
      <c r="P312" s="33"/>
      <c r="Q312" s="33"/>
      <c r="R312" s="33"/>
      <c r="S312" s="33"/>
    </row>
    <row r="313" spans="2:19" ht="18.75" x14ac:dyDescent="0.3">
      <c r="B313" s="10"/>
      <c r="C313" s="10"/>
      <c r="D313" s="10"/>
      <c r="E313" s="10"/>
      <c r="F313" s="10"/>
      <c r="G313" s="1"/>
      <c r="H313" s="1"/>
      <c r="I313" s="1"/>
      <c r="J313" s="1"/>
      <c r="K313" s="1"/>
      <c r="L313" s="10"/>
      <c r="M313" s="10"/>
      <c r="N313" s="10"/>
      <c r="O313" s="10"/>
      <c r="P313" s="10"/>
      <c r="Q313" s="1"/>
      <c r="R313" s="1"/>
      <c r="S313" s="1"/>
    </row>
    <row r="314" spans="2:19" ht="18.75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2:19" ht="18.75" x14ac:dyDescent="0.3">
      <c r="B315" s="33"/>
      <c r="C315" s="33"/>
      <c r="D315" s="33"/>
      <c r="E315" s="33"/>
      <c r="F315" s="33"/>
      <c r="G315" s="33"/>
      <c r="H315" s="33"/>
      <c r="I315" s="33"/>
      <c r="J315" s="1"/>
      <c r="K315" s="1"/>
      <c r="L315" s="33"/>
      <c r="M315" s="33"/>
      <c r="N315" s="33"/>
      <c r="O315" s="33"/>
      <c r="P315" s="33"/>
      <c r="Q315" s="33"/>
      <c r="R315" s="33"/>
      <c r="S315" s="33"/>
    </row>
    <row r="316" spans="2:19" ht="18.75" x14ac:dyDescent="0.3">
      <c r="B316" s="10"/>
      <c r="C316" s="10"/>
      <c r="D316" s="10"/>
      <c r="E316" s="10"/>
      <c r="F316" s="10"/>
      <c r="G316" s="10"/>
      <c r="H316" s="10"/>
      <c r="I316" s="10"/>
      <c r="J316" s="1"/>
      <c r="K316" s="1"/>
      <c r="L316" s="10"/>
      <c r="M316" s="10"/>
      <c r="N316" s="10"/>
      <c r="O316" s="10"/>
      <c r="P316" s="10"/>
      <c r="Q316" s="10"/>
      <c r="R316" s="10"/>
      <c r="S316" s="10"/>
    </row>
    <row r="317" spans="2:19" ht="18.75" x14ac:dyDescent="0.3">
      <c r="B317" s="2"/>
      <c r="C317" s="2"/>
      <c r="D317" s="2"/>
      <c r="E317" s="10"/>
      <c r="F317" s="10"/>
      <c r="G317" s="10"/>
      <c r="H317" s="10"/>
      <c r="I317" s="10"/>
      <c r="J317" s="1"/>
      <c r="K317" s="1"/>
      <c r="L317" s="2"/>
      <c r="M317" s="2"/>
      <c r="N317" s="2"/>
      <c r="O317" s="10"/>
      <c r="P317" s="10"/>
      <c r="Q317" s="10"/>
      <c r="R317" s="10"/>
      <c r="S317" s="10"/>
    </row>
    <row r="318" spans="2:19" ht="18.75" x14ac:dyDescent="0.3">
      <c r="B318" s="4"/>
      <c r="C318" s="40"/>
      <c r="D318" s="40"/>
      <c r="E318" s="5"/>
      <c r="F318" s="5"/>
      <c r="G318" s="5"/>
      <c r="H318" s="5"/>
      <c r="I318" s="5"/>
      <c r="J318" s="1"/>
      <c r="K318" s="1"/>
      <c r="L318" s="4"/>
      <c r="M318" s="40"/>
      <c r="N318" s="40"/>
      <c r="O318" s="5"/>
      <c r="P318" s="5"/>
      <c r="Q318" s="5"/>
      <c r="R318" s="5"/>
      <c r="S318" s="5"/>
    </row>
    <row r="319" spans="2:19" ht="18.75" x14ac:dyDescent="0.3">
      <c r="B319" s="4"/>
      <c r="C319" s="40"/>
      <c r="D319" s="40"/>
      <c r="E319" s="5"/>
      <c r="F319" s="5"/>
      <c r="G319" s="5"/>
      <c r="H319" s="5"/>
      <c r="I319" s="5"/>
      <c r="J319" s="1"/>
      <c r="K319" s="1"/>
      <c r="L319" s="4"/>
      <c r="M319" s="40"/>
      <c r="N319" s="40"/>
      <c r="O319" s="5"/>
      <c r="P319" s="5"/>
      <c r="Q319" s="5"/>
      <c r="R319" s="5"/>
      <c r="S319" s="5"/>
    </row>
    <row r="320" spans="2:19" ht="18.75" x14ac:dyDescent="0.3">
      <c r="B320" s="4"/>
      <c r="C320" s="40"/>
      <c r="D320" s="40"/>
      <c r="E320" s="5"/>
      <c r="F320" s="5"/>
      <c r="G320" s="5"/>
      <c r="H320" s="5"/>
      <c r="I320" s="5"/>
      <c r="J320" s="1"/>
      <c r="K320" s="1"/>
      <c r="L320" s="4"/>
      <c r="M320" s="40"/>
      <c r="N320" s="40"/>
      <c r="O320" s="5"/>
      <c r="P320" s="5"/>
      <c r="Q320" s="5"/>
      <c r="R320" s="5"/>
      <c r="S320" s="5"/>
    </row>
    <row r="321" spans="2:19" ht="18.75" x14ac:dyDescent="0.3">
      <c r="B321" s="4"/>
      <c r="C321" s="40"/>
      <c r="D321" s="40"/>
      <c r="E321" s="5"/>
      <c r="F321" s="5"/>
      <c r="G321" s="5"/>
      <c r="H321" s="5"/>
      <c r="I321" s="5"/>
      <c r="J321" s="1"/>
      <c r="K321" s="1"/>
      <c r="L321" s="4"/>
      <c r="M321" s="40"/>
      <c r="N321" s="40"/>
      <c r="O321" s="5"/>
      <c r="P321" s="5"/>
      <c r="Q321" s="5"/>
      <c r="R321" s="5"/>
      <c r="S321" s="5"/>
    </row>
    <row r="322" spans="2:19" ht="18.75" x14ac:dyDescent="0.3">
      <c r="B322" s="2"/>
      <c r="C322" s="34"/>
      <c r="D322" s="34"/>
      <c r="E322" s="10"/>
      <c r="F322" s="10"/>
      <c r="G322" s="10"/>
      <c r="H322" s="10"/>
      <c r="I322" s="10"/>
      <c r="J322" s="1"/>
      <c r="K322" s="1"/>
      <c r="L322" s="2"/>
      <c r="M322" s="34"/>
      <c r="N322" s="34"/>
      <c r="O322" s="10"/>
      <c r="P322" s="10"/>
      <c r="Q322" s="10"/>
      <c r="R322" s="10"/>
      <c r="S322" s="10"/>
    </row>
    <row r="323" spans="2:19" ht="18.75" x14ac:dyDescent="0.3">
      <c r="B323" s="2"/>
      <c r="C323" s="2"/>
      <c r="D323" s="2"/>
      <c r="E323" s="2"/>
      <c r="F323" s="2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1"/>
      <c r="R323" s="1"/>
      <c r="S323" s="1"/>
    </row>
    <row r="324" spans="2:19" ht="18.75" x14ac:dyDescent="0.3">
      <c r="B324" s="10"/>
      <c r="C324" s="10"/>
      <c r="D324" s="10"/>
      <c r="E324" s="10"/>
      <c r="F324" s="10"/>
      <c r="G324" s="1"/>
      <c r="H324" s="1"/>
      <c r="I324" s="1"/>
      <c r="J324" s="1"/>
      <c r="K324" s="1"/>
      <c r="L324" s="10"/>
      <c r="M324" s="10"/>
      <c r="N324" s="10"/>
      <c r="O324" s="10"/>
      <c r="P324" s="10"/>
      <c r="Q324" s="1"/>
      <c r="R324" s="1"/>
      <c r="S324" s="1"/>
    </row>
    <row r="325" spans="2:19" ht="18.75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2:19" ht="18.75" x14ac:dyDescent="0.3">
      <c r="B326" s="33"/>
      <c r="C326" s="33"/>
      <c r="D326" s="33"/>
      <c r="E326" s="33"/>
      <c r="F326" s="33"/>
      <c r="G326" s="33"/>
      <c r="H326" s="33"/>
      <c r="I326" s="33"/>
      <c r="J326" s="1"/>
      <c r="K326" s="1"/>
      <c r="L326" s="33"/>
      <c r="M326" s="33"/>
      <c r="N326" s="33"/>
      <c r="O326" s="33"/>
      <c r="P326" s="33"/>
      <c r="Q326" s="33"/>
      <c r="R326" s="33"/>
      <c r="S326" s="33"/>
    </row>
    <row r="327" spans="2:19" ht="18.75" x14ac:dyDescent="0.3">
      <c r="B327" s="10"/>
      <c r="C327" s="10"/>
      <c r="D327" s="10"/>
      <c r="E327" s="10"/>
      <c r="F327" s="10"/>
      <c r="G327" s="10"/>
      <c r="H327" s="10"/>
      <c r="I327" s="10"/>
      <c r="J327" s="1"/>
      <c r="K327" s="1"/>
      <c r="L327" s="10"/>
      <c r="M327" s="10"/>
      <c r="N327" s="10"/>
      <c r="O327" s="10"/>
      <c r="P327" s="10"/>
      <c r="Q327" s="10"/>
      <c r="R327" s="10"/>
      <c r="S327" s="10"/>
    </row>
    <row r="328" spans="2:19" ht="18.75" x14ac:dyDescent="0.3">
      <c r="B328" s="2"/>
      <c r="C328" s="2"/>
      <c r="D328" s="2"/>
      <c r="E328" s="10"/>
      <c r="F328" s="10"/>
      <c r="G328" s="10"/>
      <c r="H328" s="10"/>
      <c r="I328" s="10"/>
      <c r="J328" s="1"/>
      <c r="K328" s="1"/>
      <c r="L328" s="2"/>
      <c r="M328" s="2"/>
      <c r="N328" s="2"/>
      <c r="O328" s="10"/>
      <c r="P328" s="10"/>
      <c r="Q328" s="10"/>
      <c r="R328" s="10"/>
      <c r="S328" s="10"/>
    </row>
    <row r="329" spans="2:19" ht="18.75" x14ac:dyDescent="0.3">
      <c r="B329" s="4"/>
      <c r="C329" s="35"/>
      <c r="D329" s="36"/>
      <c r="E329" s="5"/>
      <c r="F329" s="5"/>
      <c r="G329" s="5"/>
      <c r="H329" s="5"/>
      <c r="I329" s="5"/>
      <c r="J329" s="1"/>
      <c r="K329" s="1"/>
      <c r="L329" s="4"/>
      <c r="M329" s="35"/>
      <c r="N329" s="36"/>
      <c r="O329" s="5"/>
      <c r="P329" s="5"/>
      <c r="Q329" s="5"/>
      <c r="R329" s="5"/>
      <c r="S329" s="5"/>
    </row>
    <row r="330" spans="2:19" ht="18.75" x14ac:dyDescent="0.3">
      <c r="B330" s="4"/>
      <c r="C330" s="35"/>
      <c r="D330" s="36"/>
      <c r="E330" s="6"/>
      <c r="F330" s="5"/>
      <c r="G330" s="5"/>
      <c r="H330" s="5"/>
      <c r="I330" s="5"/>
      <c r="J330" s="1"/>
      <c r="K330" s="1"/>
      <c r="L330" s="4"/>
      <c r="M330" s="35"/>
      <c r="N330" s="36"/>
      <c r="O330" s="6"/>
      <c r="P330" s="5"/>
      <c r="Q330" s="5"/>
      <c r="R330" s="5"/>
      <c r="S330" s="5"/>
    </row>
    <row r="331" spans="2:19" ht="18.75" x14ac:dyDescent="0.3">
      <c r="B331" s="4"/>
      <c r="C331" s="35"/>
      <c r="D331" s="36"/>
      <c r="E331" s="5"/>
      <c r="F331" s="5"/>
      <c r="G331" s="5"/>
      <c r="H331" s="5"/>
      <c r="I331" s="5"/>
      <c r="J331" s="1"/>
      <c r="K331" s="1"/>
      <c r="L331" s="4"/>
      <c r="M331" s="35"/>
      <c r="N331" s="36"/>
      <c r="O331" s="5"/>
      <c r="P331" s="5"/>
      <c r="Q331" s="5"/>
      <c r="R331" s="5"/>
      <c r="S331" s="5"/>
    </row>
    <row r="332" spans="2:19" ht="18.75" x14ac:dyDescent="0.3">
      <c r="B332" s="4"/>
      <c r="C332" s="40"/>
      <c r="D332" s="40"/>
      <c r="E332" s="5"/>
      <c r="F332" s="5"/>
      <c r="G332" s="5"/>
      <c r="H332" s="5"/>
      <c r="I332" s="5"/>
      <c r="J332" s="1"/>
      <c r="K332" s="1"/>
      <c r="L332" s="4"/>
      <c r="M332" s="40"/>
      <c r="N332" s="40"/>
      <c r="O332" s="5"/>
      <c r="P332" s="5"/>
      <c r="Q332" s="5"/>
      <c r="R332" s="5"/>
      <c r="S332" s="5"/>
    </row>
    <row r="333" spans="2:19" ht="18.75" x14ac:dyDescent="0.3">
      <c r="B333" s="7"/>
      <c r="C333" s="8"/>
      <c r="D333" s="8"/>
      <c r="E333" s="9"/>
      <c r="F333" s="9"/>
      <c r="G333" s="9"/>
      <c r="H333" s="9"/>
      <c r="I333" s="9"/>
      <c r="J333" s="1"/>
      <c r="K333" s="1"/>
      <c r="L333" s="7"/>
      <c r="M333" s="8"/>
      <c r="N333" s="8"/>
      <c r="O333" s="9"/>
      <c r="P333" s="9"/>
      <c r="Q333" s="9"/>
      <c r="R333" s="9"/>
      <c r="S333" s="9"/>
    </row>
    <row r="334" spans="2:19" ht="18.75" x14ac:dyDescent="0.3">
      <c r="B334" s="2"/>
      <c r="C334" s="34"/>
      <c r="D334" s="34"/>
      <c r="E334" s="10"/>
      <c r="F334" s="2"/>
      <c r="G334" s="1"/>
      <c r="H334" s="1"/>
      <c r="I334" s="1"/>
      <c r="J334" s="1"/>
      <c r="K334" s="1"/>
      <c r="L334" s="2"/>
      <c r="M334" s="33"/>
      <c r="N334" s="33"/>
      <c r="O334" s="2"/>
      <c r="P334" s="2"/>
      <c r="Q334" s="1"/>
      <c r="R334" s="1"/>
      <c r="S334" s="1"/>
    </row>
    <row r="335" spans="2:19" ht="18.75" x14ac:dyDescent="0.3">
      <c r="B335" s="2"/>
      <c r="C335" s="34"/>
      <c r="D335" s="34"/>
      <c r="E335" s="10"/>
      <c r="F335" s="2"/>
      <c r="G335" s="1"/>
      <c r="H335" s="1"/>
      <c r="I335" s="1"/>
      <c r="J335" s="1"/>
      <c r="K335" s="1"/>
      <c r="L335" s="2"/>
      <c r="M335" s="33"/>
      <c r="N335" s="33"/>
      <c r="O335" s="2"/>
      <c r="P335" s="2"/>
      <c r="Q335" s="1"/>
      <c r="R335" s="1"/>
      <c r="S335" s="1"/>
    </row>
    <row r="336" spans="2:19" ht="18.75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2:19" ht="18.75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2:19" ht="18.75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2:19" ht="18.75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2:19" ht="18.75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2:19" ht="18.75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2:19" ht="18.75" x14ac:dyDescent="0.3">
      <c r="B342" s="33"/>
      <c r="C342" s="33"/>
      <c r="D342" s="33"/>
      <c r="E342" s="33"/>
      <c r="F342" s="33"/>
      <c r="G342" s="33"/>
      <c r="H342" s="33"/>
      <c r="I342" s="1"/>
      <c r="J342" s="1"/>
      <c r="K342" s="1"/>
      <c r="L342" s="33"/>
      <c r="M342" s="33"/>
      <c r="N342" s="33"/>
      <c r="O342" s="33"/>
      <c r="P342" s="33"/>
      <c r="Q342" s="33"/>
      <c r="R342" s="33"/>
      <c r="S342" s="1"/>
    </row>
    <row r="343" spans="2:19" ht="18.75" x14ac:dyDescent="0.3">
      <c r="B343" s="33"/>
      <c r="C343" s="33"/>
      <c r="D343" s="33"/>
      <c r="E343" s="33"/>
      <c r="F343" s="33"/>
      <c r="G343" s="33"/>
      <c r="H343" s="33"/>
      <c r="I343" s="1"/>
      <c r="J343" s="1"/>
      <c r="K343" s="1"/>
      <c r="L343" s="33"/>
      <c r="M343" s="33"/>
      <c r="N343" s="33"/>
      <c r="O343" s="33"/>
      <c r="P343" s="33"/>
      <c r="Q343" s="33"/>
      <c r="R343" s="33"/>
      <c r="S343" s="1"/>
    </row>
    <row r="344" spans="2:19" ht="18.75" x14ac:dyDescent="0.3">
      <c r="B344" s="32"/>
      <c r="C344" s="32"/>
      <c r="D344" s="32"/>
      <c r="E344" s="32"/>
      <c r="F344" s="32"/>
      <c r="G344" s="32"/>
      <c r="H344" s="32"/>
      <c r="I344" s="32"/>
      <c r="J344" s="1"/>
      <c r="K344" s="1"/>
      <c r="L344" s="32"/>
      <c r="M344" s="32"/>
      <c r="N344" s="32"/>
      <c r="O344" s="32"/>
      <c r="P344" s="32"/>
      <c r="Q344" s="32"/>
      <c r="R344" s="32"/>
      <c r="S344" s="32"/>
    </row>
    <row r="345" spans="2:19" ht="18.75" x14ac:dyDescent="0.3">
      <c r="B345" s="33"/>
      <c r="C345" s="33"/>
      <c r="D345" s="33"/>
      <c r="E345" s="33"/>
      <c r="F345" s="33"/>
      <c r="G345" s="33"/>
      <c r="H345" s="33"/>
      <c r="I345" s="33"/>
      <c r="J345" s="1"/>
      <c r="K345" s="1"/>
      <c r="L345" s="33"/>
      <c r="M345" s="33"/>
      <c r="N345" s="33"/>
      <c r="O345" s="33"/>
      <c r="P345" s="33"/>
      <c r="Q345" s="33"/>
      <c r="R345" s="33"/>
      <c r="S345" s="33"/>
    </row>
    <row r="346" spans="2:19" ht="18.75" x14ac:dyDescent="0.3">
      <c r="B346" s="10"/>
      <c r="C346" s="10"/>
      <c r="D346" s="10"/>
      <c r="E346" s="10"/>
      <c r="F346" s="10"/>
      <c r="G346" s="1"/>
      <c r="H346" s="1"/>
      <c r="I346" s="1"/>
      <c r="J346" s="1"/>
      <c r="K346" s="1"/>
      <c r="L346" s="10"/>
      <c r="M346" s="10"/>
      <c r="N346" s="10"/>
      <c r="O346" s="10"/>
      <c r="P346" s="10"/>
      <c r="Q346" s="1"/>
      <c r="R346" s="1"/>
      <c r="S346" s="1"/>
    </row>
    <row r="347" spans="2:19" ht="18.75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2:19" ht="18.75" x14ac:dyDescent="0.3">
      <c r="B348" s="33"/>
      <c r="C348" s="33"/>
      <c r="D348" s="33"/>
      <c r="E348" s="33"/>
      <c r="F348" s="33"/>
      <c r="G348" s="33"/>
      <c r="H348" s="33"/>
      <c r="I348" s="33"/>
      <c r="J348" s="1"/>
      <c r="K348" s="1"/>
      <c r="L348" s="33"/>
      <c r="M348" s="33"/>
      <c r="N348" s="33"/>
      <c r="O348" s="33"/>
      <c r="P348" s="33"/>
      <c r="Q348" s="33"/>
      <c r="R348" s="33"/>
      <c r="S348" s="33"/>
    </row>
    <row r="349" spans="2:19" ht="18.75" x14ac:dyDescent="0.3">
      <c r="B349" s="10"/>
      <c r="C349" s="10"/>
      <c r="D349" s="10"/>
      <c r="E349" s="10"/>
      <c r="F349" s="10"/>
      <c r="G349" s="10"/>
      <c r="H349" s="10"/>
      <c r="I349" s="10"/>
      <c r="J349" s="1"/>
      <c r="K349" s="1"/>
      <c r="L349" s="10"/>
      <c r="M349" s="10"/>
      <c r="N349" s="10"/>
      <c r="O349" s="10"/>
      <c r="P349" s="10"/>
      <c r="Q349" s="10"/>
      <c r="R349" s="10"/>
      <c r="S349" s="10"/>
    </row>
    <row r="350" spans="2:19" ht="18.75" x14ac:dyDescent="0.3">
      <c r="B350" s="2"/>
      <c r="C350" s="2"/>
      <c r="D350" s="2"/>
      <c r="E350" s="10"/>
      <c r="F350" s="10"/>
      <c r="G350" s="10"/>
      <c r="H350" s="10"/>
      <c r="I350" s="10"/>
      <c r="J350" s="1"/>
      <c r="K350" s="1"/>
      <c r="L350" s="2"/>
      <c r="M350" s="2"/>
      <c r="N350" s="2"/>
      <c r="O350" s="10"/>
      <c r="P350" s="10"/>
      <c r="Q350" s="10"/>
      <c r="R350" s="10"/>
      <c r="S350" s="10"/>
    </row>
    <row r="351" spans="2:19" ht="18.75" x14ac:dyDescent="0.3">
      <c r="B351" s="4"/>
      <c r="C351" s="40"/>
      <c r="D351" s="40"/>
      <c r="E351" s="5"/>
      <c r="F351" s="5"/>
      <c r="G351" s="5"/>
      <c r="H351" s="5"/>
      <c r="I351" s="5"/>
      <c r="J351" s="1"/>
      <c r="K351" s="1"/>
      <c r="L351" s="4"/>
      <c r="M351" s="40"/>
      <c r="N351" s="40"/>
      <c r="O351" s="5"/>
      <c r="P351" s="5"/>
      <c r="Q351" s="5"/>
      <c r="R351" s="5"/>
      <c r="S351" s="5"/>
    </row>
    <row r="352" spans="2:19" ht="18.75" x14ac:dyDescent="0.3">
      <c r="B352" s="4"/>
      <c r="C352" s="40"/>
      <c r="D352" s="40"/>
      <c r="E352" s="5"/>
      <c r="F352" s="5"/>
      <c r="G352" s="5"/>
      <c r="H352" s="5"/>
      <c r="I352" s="5"/>
      <c r="J352" s="1"/>
      <c r="K352" s="1"/>
      <c r="L352" s="4"/>
      <c r="M352" s="40"/>
      <c r="N352" s="40"/>
      <c r="O352" s="5"/>
      <c r="P352" s="5"/>
      <c r="Q352" s="5"/>
      <c r="R352" s="5"/>
      <c r="S352" s="5"/>
    </row>
    <row r="353" spans="2:19" ht="18.75" x14ac:dyDescent="0.3">
      <c r="B353" s="4"/>
      <c r="C353" s="40"/>
      <c r="D353" s="40"/>
      <c r="E353" s="5"/>
      <c r="F353" s="5"/>
      <c r="G353" s="5"/>
      <c r="H353" s="5"/>
      <c r="I353" s="5"/>
      <c r="J353" s="1"/>
      <c r="K353" s="1"/>
      <c r="L353" s="4"/>
      <c r="M353" s="40"/>
      <c r="N353" s="40"/>
      <c r="O353" s="5"/>
      <c r="P353" s="5"/>
      <c r="Q353" s="5"/>
      <c r="R353" s="5"/>
      <c r="S353" s="5"/>
    </row>
    <row r="354" spans="2:19" ht="18.75" x14ac:dyDescent="0.3">
      <c r="B354" s="4"/>
      <c r="C354" s="40"/>
      <c r="D354" s="40"/>
      <c r="E354" s="5"/>
      <c r="F354" s="5"/>
      <c r="G354" s="5"/>
      <c r="H354" s="5"/>
      <c r="I354" s="5"/>
      <c r="J354" s="1"/>
      <c r="K354" s="1"/>
      <c r="L354" s="4"/>
      <c r="M354" s="40"/>
      <c r="N354" s="40"/>
      <c r="O354" s="5"/>
      <c r="P354" s="5"/>
      <c r="Q354" s="5"/>
      <c r="R354" s="5"/>
      <c r="S354" s="5"/>
    </row>
    <row r="355" spans="2:19" ht="18.75" x14ac:dyDescent="0.3">
      <c r="B355" s="2"/>
      <c r="C355" s="34"/>
      <c r="D355" s="34"/>
      <c r="E355" s="10"/>
      <c r="F355" s="10"/>
      <c r="G355" s="10"/>
      <c r="H355" s="10"/>
      <c r="I355" s="10"/>
      <c r="J355" s="1"/>
      <c r="K355" s="1"/>
      <c r="L355" s="2"/>
      <c r="M355" s="34"/>
      <c r="N355" s="34"/>
      <c r="O355" s="10"/>
      <c r="P355" s="10"/>
      <c r="Q355" s="10"/>
      <c r="R355" s="10"/>
      <c r="S355" s="10"/>
    </row>
    <row r="356" spans="2:19" ht="18.75" x14ac:dyDescent="0.3">
      <c r="B356" s="2"/>
      <c r="C356" s="2"/>
      <c r="D356" s="2"/>
      <c r="E356" s="2"/>
      <c r="F356" s="2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1"/>
      <c r="R356" s="1"/>
      <c r="S356" s="1"/>
    </row>
    <row r="357" spans="2:19" ht="18.75" x14ac:dyDescent="0.3">
      <c r="B357" s="10"/>
      <c r="C357" s="10"/>
      <c r="D357" s="10"/>
      <c r="E357" s="10"/>
      <c r="F357" s="10"/>
      <c r="G357" s="1"/>
      <c r="H357" s="1"/>
      <c r="I357" s="1"/>
      <c r="J357" s="1"/>
      <c r="K357" s="1"/>
      <c r="L357" s="10"/>
      <c r="M357" s="10"/>
      <c r="N357" s="10"/>
      <c r="O357" s="10"/>
      <c r="P357" s="10"/>
      <c r="Q357" s="1"/>
      <c r="R357" s="1"/>
      <c r="S357" s="1"/>
    </row>
    <row r="358" spans="2:19" ht="18.75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2:19" ht="18.75" x14ac:dyDescent="0.3">
      <c r="B359" s="33"/>
      <c r="C359" s="33"/>
      <c r="D359" s="33"/>
      <c r="E359" s="33"/>
      <c r="F359" s="33"/>
      <c r="G359" s="33"/>
      <c r="H359" s="33"/>
      <c r="I359" s="33"/>
      <c r="J359" s="1"/>
      <c r="K359" s="1"/>
      <c r="L359" s="33"/>
      <c r="M359" s="33"/>
      <c r="N359" s="33"/>
      <c r="O359" s="33"/>
      <c r="P359" s="33"/>
      <c r="Q359" s="33"/>
      <c r="R359" s="33"/>
      <c r="S359" s="33"/>
    </row>
    <row r="360" spans="2:19" ht="18.75" x14ac:dyDescent="0.3">
      <c r="B360" s="10"/>
      <c r="C360" s="10"/>
      <c r="D360" s="10"/>
      <c r="E360" s="10"/>
      <c r="F360" s="10"/>
      <c r="G360" s="10"/>
      <c r="H360" s="10"/>
      <c r="I360" s="10"/>
      <c r="J360" s="1"/>
      <c r="K360" s="1"/>
      <c r="L360" s="10"/>
      <c r="M360" s="10"/>
      <c r="N360" s="10"/>
      <c r="O360" s="10"/>
      <c r="P360" s="10"/>
      <c r="Q360" s="10"/>
      <c r="R360" s="10"/>
      <c r="S360" s="10"/>
    </row>
    <row r="361" spans="2:19" ht="18.75" x14ac:dyDescent="0.3">
      <c r="B361" s="2"/>
      <c r="C361" s="2"/>
      <c r="D361" s="2"/>
      <c r="E361" s="10"/>
      <c r="F361" s="10"/>
      <c r="G361" s="10"/>
      <c r="H361" s="10"/>
      <c r="I361" s="10"/>
      <c r="J361" s="1"/>
      <c r="K361" s="1"/>
      <c r="L361" s="2"/>
      <c r="M361" s="2"/>
      <c r="N361" s="2"/>
      <c r="O361" s="10"/>
      <c r="P361" s="10"/>
      <c r="Q361" s="10"/>
      <c r="R361" s="10"/>
      <c r="S361" s="10"/>
    </row>
    <row r="362" spans="2:19" ht="18.75" x14ac:dyDescent="0.3">
      <c r="B362" s="4"/>
      <c r="C362" s="35"/>
      <c r="D362" s="36"/>
      <c r="E362" s="5"/>
      <c r="F362" s="5"/>
      <c r="G362" s="5"/>
      <c r="H362" s="5"/>
      <c r="I362" s="5"/>
      <c r="J362" s="1"/>
      <c r="K362" s="1"/>
      <c r="L362" s="4"/>
      <c r="M362" s="35"/>
      <c r="N362" s="36"/>
      <c r="O362" s="5"/>
      <c r="P362" s="5"/>
      <c r="Q362" s="5"/>
      <c r="R362" s="5"/>
      <c r="S362" s="5"/>
    </row>
    <row r="363" spans="2:19" ht="18.75" x14ac:dyDescent="0.3">
      <c r="B363" s="4"/>
      <c r="C363" s="35"/>
      <c r="D363" s="36"/>
      <c r="E363" s="6"/>
      <c r="F363" s="5"/>
      <c r="G363" s="5"/>
      <c r="H363" s="5"/>
      <c r="I363" s="5"/>
      <c r="J363" s="1"/>
      <c r="K363" s="1"/>
      <c r="L363" s="4"/>
      <c r="M363" s="35"/>
      <c r="N363" s="36"/>
      <c r="O363" s="6"/>
      <c r="P363" s="5"/>
      <c r="Q363" s="5"/>
      <c r="R363" s="5"/>
      <c r="S363" s="5"/>
    </row>
    <row r="364" spans="2:19" ht="18.75" x14ac:dyDescent="0.3">
      <c r="B364" s="4"/>
      <c r="C364" s="35"/>
      <c r="D364" s="36"/>
      <c r="E364" s="5"/>
      <c r="F364" s="5"/>
      <c r="G364" s="5"/>
      <c r="H364" s="5"/>
      <c r="I364" s="5"/>
      <c r="J364" s="1"/>
      <c r="K364" s="1"/>
      <c r="L364" s="4"/>
      <c r="M364" s="35"/>
      <c r="N364" s="36"/>
      <c r="O364" s="5"/>
      <c r="P364" s="5"/>
      <c r="Q364" s="5"/>
      <c r="R364" s="5"/>
      <c r="S364" s="5"/>
    </row>
    <row r="365" spans="2:19" ht="18.75" x14ac:dyDescent="0.3">
      <c r="B365" s="4"/>
      <c r="C365" s="40"/>
      <c r="D365" s="40"/>
      <c r="E365" s="5"/>
      <c r="F365" s="5"/>
      <c r="G365" s="5"/>
      <c r="H365" s="5"/>
      <c r="I365" s="5"/>
      <c r="J365" s="1"/>
      <c r="K365" s="1"/>
      <c r="L365" s="4"/>
      <c r="M365" s="40"/>
      <c r="N365" s="40"/>
      <c r="O365" s="5"/>
      <c r="P365" s="5"/>
      <c r="Q365" s="5"/>
      <c r="R365" s="5"/>
      <c r="S365" s="5"/>
    </row>
    <row r="366" spans="2:19" ht="18.75" x14ac:dyDescent="0.3">
      <c r="B366" s="7"/>
      <c r="C366" s="8"/>
      <c r="D366" s="8"/>
      <c r="E366" s="9"/>
      <c r="F366" s="9"/>
      <c r="G366" s="9"/>
      <c r="H366" s="9"/>
      <c r="I366" s="9"/>
      <c r="J366" s="1"/>
      <c r="K366" s="1"/>
      <c r="L366" s="7"/>
      <c r="M366" s="8"/>
      <c r="N366" s="8"/>
      <c r="O366" s="9"/>
      <c r="P366" s="9"/>
      <c r="Q366" s="9"/>
      <c r="R366" s="9"/>
      <c r="S366" s="9"/>
    </row>
    <row r="367" spans="2:19" ht="18.75" x14ac:dyDescent="0.3">
      <c r="B367" s="2"/>
      <c r="C367" s="34"/>
      <c r="D367" s="34"/>
      <c r="E367" s="10"/>
      <c r="F367" s="2"/>
      <c r="G367" s="1"/>
      <c r="H367" s="1"/>
      <c r="I367" s="1"/>
      <c r="J367" s="1"/>
      <c r="K367" s="1"/>
      <c r="L367" s="2"/>
      <c r="M367" s="33"/>
      <c r="N367" s="33"/>
      <c r="O367" s="2"/>
      <c r="P367" s="2"/>
      <c r="Q367" s="1"/>
      <c r="R367" s="1"/>
      <c r="S367" s="1"/>
    </row>
    <row r="368" spans="2:19" ht="18.75" x14ac:dyDescent="0.3">
      <c r="B368" s="2"/>
      <c r="C368" s="34"/>
      <c r="D368" s="34"/>
      <c r="E368" s="10"/>
      <c r="F368" s="2"/>
      <c r="G368" s="1"/>
      <c r="H368" s="1"/>
      <c r="I368" s="1"/>
      <c r="J368" s="1"/>
      <c r="K368" s="1"/>
      <c r="L368" s="2"/>
      <c r="M368" s="33"/>
      <c r="N368" s="33"/>
      <c r="O368" s="2"/>
      <c r="P368" s="2"/>
      <c r="Q368" s="1"/>
      <c r="R368" s="1"/>
      <c r="S368" s="1"/>
    </row>
    <row r="369" spans="2:19" ht="18.75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2:19" ht="18.75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2:19" ht="18.75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2:19" ht="18.75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2:19" ht="18.75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2:19" ht="18.75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2:19" ht="18.75" x14ac:dyDescent="0.3">
      <c r="B375" s="33"/>
      <c r="C375" s="33"/>
      <c r="D375" s="33"/>
      <c r="E375" s="33"/>
      <c r="F375" s="33"/>
      <c r="G375" s="33"/>
      <c r="H375" s="33"/>
      <c r="I375" s="1"/>
      <c r="J375" s="1"/>
      <c r="K375" s="1"/>
      <c r="L375" s="33"/>
      <c r="M375" s="33"/>
      <c r="N375" s="33"/>
      <c r="O375" s="33"/>
      <c r="P375" s="33"/>
      <c r="Q375" s="33"/>
      <c r="R375" s="33"/>
      <c r="S375" s="1"/>
    </row>
    <row r="376" spans="2:19" ht="18.75" x14ac:dyDescent="0.3">
      <c r="B376" s="33"/>
      <c r="C376" s="33"/>
      <c r="D376" s="33"/>
      <c r="E376" s="33"/>
      <c r="F376" s="33"/>
      <c r="G376" s="33"/>
      <c r="H376" s="33"/>
      <c r="I376" s="1"/>
      <c r="J376" s="1"/>
      <c r="K376" s="1"/>
      <c r="L376" s="33"/>
      <c r="M376" s="33"/>
      <c r="N376" s="33"/>
      <c r="O376" s="33"/>
      <c r="P376" s="33"/>
      <c r="Q376" s="33"/>
      <c r="R376" s="33"/>
      <c r="S376" s="1"/>
    </row>
    <row r="377" spans="2:19" ht="18.75" x14ac:dyDescent="0.3">
      <c r="B377" s="32"/>
      <c r="C377" s="32"/>
      <c r="D377" s="32"/>
      <c r="E377" s="32"/>
      <c r="F377" s="32"/>
      <c r="G377" s="32"/>
      <c r="H377" s="32"/>
      <c r="I377" s="32"/>
      <c r="J377" s="1"/>
      <c r="K377" s="1"/>
      <c r="L377" s="32"/>
      <c r="M377" s="32"/>
      <c r="N377" s="32"/>
      <c r="O377" s="32"/>
      <c r="P377" s="32"/>
      <c r="Q377" s="32"/>
      <c r="R377" s="32"/>
      <c r="S377" s="32"/>
    </row>
    <row r="378" spans="2:19" ht="18.75" x14ac:dyDescent="0.3">
      <c r="B378" s="33"/>
      <c r="C378" s="33"/>
      <c r="D378" s="33"/>
      <c r="E378" s="33"/>
      <c r="F378" s="33"/>
      <c r="G378" s="33"/>
      <c r="H378" s="33"/>
      <c r="I378" s="33"/>
      <c r="J378" s="1"/>
      <c r="K378" s="1"/>
      <c r="L378" s="33"/>
      <c r="M378" s="33"/>
      <c r="N378" s="33"/>
      <c r="O378" s="33"/>
      <c r="P378" s="33"/>
      <c r="Q378" s="33"/>
      <c r="R378" s="33"/>
      <c r="S378" s="33"/>
    </row>
    <row r="379" spans="2:19" ht="18.75" x14ac:dyDescent="0.3">
      <c r="B379" s="10"/>
      <c r="C379" s="10"/>
      <c r="D379" s="10"/>
      <c r="E379" s="10"/>
      <c r="F379" s="10"/>
      <c r="G379" s="1"/>
      <c r="H379" s="1"/>
      <c r="I379" s="1"/>
      <c r="J379" s="1"/>
      <c r="K379" s="1"/>
      <c r="L379" s="10"/>
      <c r="M379" s="10"/>
      <c r="N379" s="10"/>
      <c r="O379" s="10"/>
      <c r="P379" s="10"/>
      <c r="Q379" s="1"/>
      <c r="R379" s="1"/>
      <c r="S379" s="1"/>
    </row>
    <row r="380" spans="2:19" ht="18.75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2:19" ht="18.75" x14ac:dyDescent="0.3">
      <c r="B381" s="33"/>
      <c r="C381" s="33"/>
      <c r="D381" s="33"/>
      <c r="E381" s="33"/>
      <c r="F381" s="33"/>
      <c r="G381" s="33"/>
      <c r="H381" s="33"/>
      <c r="I381" s="33"/>
      <c r="J381" s="1"/>
      <c r="K381" s="1"/>
      <c r="L381" s="33"/>
      <c r="M381" s="33"/>
      <c r="N381" s="33"/>
      <c r="O381" s="33"/>
      <c r="P381" s="33"/>
      <c r="Q381" s="33"/>
      <c r="R381" s="33"/>
      <c r="S381" s="33"/>
    </row>
    <row r="382" spans="2:19" ht="18.75" x14ac:dyDescent="0.3">
      <c r="B382" s="10"/>
      <c r="C382" s="10"/>
      <c r="D382" s="10"/>
      <c r="E382" s="10"/>
      <c r="F382" s="10"/>
      <c r="G382" s="10"/>
      <c r="H382" s="10"/>
      <c r="I382" s="10"/>
      <c r="J382" s="1"/>
      <c r="K382" s="1"/>
      <c r="L382" s="10"/>
      <c r="M382" s="10"/>
      <c r="N382" s="10"/>
      <c r="O382" s="10"/>
      <c r="P382" s="10"/>
      <c r="Q382" s="10"/>
      <c r="R382" s="10"/>
      <c r="S382" s="10"/>
    </row>
    <row r="383" spans="2:19" ht="18.75" x14ac:dyDescent="0.3">
      <c r="B383" s="2"/>
      <c r="C383" s="2"/>
      <c r="D383" s="2"/>
      <c r="E383" s="10"/>
      <c r="F383" s="10"/>
      <c r="G383" s="10"/>
      <c r="H383" s="10"/>
      <c r="I383" s="10"/>
      <c r="J383" s="1"/>
      <c r="K383" s="1"/>
      <c r="L383" s="2"/>
      <c r="M383" s="2"/>
      <c r="N383" s="2"/>
      <c r="O383" s="10"/>
      <c r="P383" s="10"/>
      <c r="Q383" s="10"/>
      <c r="R383" s="10"/>
      <c r="S383" s="10"/>
    </row>
    <row r="384" spans="2:19" ht="18.75" x14ac:dyDescent="0.3">
      <c r="B384" s="4"/>
      <c r="C384" s="40"/>
      <c r="D384" s="40"/>
      <c r="E384" s="5"/>
      <c r="F384" s="5"/>
      <c r="G384" s="5"/>
      <c r="H384" s="5"/>
      <c r="I384" s="5"/>
      <c r="J384" s="1"/>
      <c r="K384" s="1"/>
      <c r="L384" s="4"/>
      <c r="M384" s="40"/>
      <c r="N384" s="40"/>
      <c r="O384" s="5"/>
      <c r="P384" s="5"/>
      <c r="Q384" s="5"/>
      <c r="R384" s="5"/>
      <c r="S384" s="5"/>
    </row>
    <row r="385" spans="2:19" ht="18.75" x14ac:dyDescent="0.3">
      <c r="B385" s="4"/>
      <c r="C385" s="40"/>
      <c r="D385" s="40"/>
      <c r="E385" s="5"/>
      <c r="F385" s="5"/>
      <c r="G385" s="5"/>
      <c r="H385" s="5"/>
      <c r="I385" s="5"/>
      <c r="J385" s="1"/>
      <c r="K385" s="1"/>
      <c r="L385" s="4"/>
      <c r="M385" s="40"/>
      <c r="N385" s="40"/>
      <c r="O385" s="5"/>
      <c r="P385" s="5"/>
      <c r="Q385" s="5"/>
      <c r="R385" s="5"/>
      <c r="S385" s="5"/>
    </row>
    <row r="386" spans="2:19" ht="18.75" x14ac:dyDescent="0.3">
      <c r="B386" s="4"/>
      <c r="C386" s="40"/>
      <c r="D386" s="40"/>
      <c r="E386" s="5"/>
      <c r="F386" s="5"/>
      <c r="G386" s="5"/>
      <c r="H386" s="5"/>
      <c r="I386" s="5"/>
      <c r="J386" s="1"/>
      <c r="K386" s="1"/>
      <c r="L386" s="4"/>
      <c r="M386" s="40"/>
      <c r="N386" s="40"/>
      <c r="O386" s="5"/>
      <c r="P386" s="5"/>
      <c r="Q386" s="5"/>
      <c r="R386" s="5"/>
      <c r="S386" s="5"/>
    </row>
    <row r="387" spans="2:19" ht="18.75" x14ac:dyDescent="0.3">
      <c r="B387" s="4"/>
      <c r="C387" s="40"/>
      <c r="D387" s="40"/>
      <c r="E387" s="5"/>
      <c r="F387" s="5"/>
      <c r="G387" s="5"/>
      <c r="H387" s="5"/>
      <c r="I387" s="5"/>
      <c r="J387" s="1"/>
      <c r="K387" s="1"/>
      <c r="L387" s="4"/>
      <c r="M387" s="40"/>
      <c r="N387" s="40"/>
      <c r="O387" s="5"/>
      <c r="P387" s="5"/>
      <c r="Q387" s="5"/>
      <c r="R387" s="5"/>
      <c r="S387" s="5"/>
    </row>
    <row r="388" spans="2:19" ht="18.75" x14ac:dyDescent="0.3">
      <c r="B388" s="2"/>
      <c r="C388" s="34"/>
      <c r="D388" s="34"/>
      <c r="E388" s="10"/>
      <c r="F388" s="10"/>
      <c r="G388" s="10"/>
      <c r="H388" s="10"/>
      <c r="I388" s="10"/>
      <c r="J388" s="1"/>
      <c r="K388" s="1"/>
      <c r="L388" s="2"/>
      <c r="M388" s="34"/>
      <c r="N388" s="34"/>
      <c r="O388" s="10"/>
      <c r="P388" s="10"/>
      <c r="Q388" s="10"/>
      <c r="R388" s="10"/>
      <c r="S388" s="10"/>
    </row>
    <row r="389" spans="2:19" ht="18.75" x14ac:dyDescent="0.3">
      <c r="B389" s="2"/>
      <c r="C389" s="2"/>
      <c r="D389" s="2"/>
      <c r="E389" s="2"/>
      <c r="F389" s="2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1"/>
      <c r="R389" s="1"/>
      <c r="S389" s="1"/>
    </row>
    <row r="390" spans="2:19" ht="18.75" x14ac:dyDescent="0.3">
      <c r="B390" s="10"/>
      <c r="C390" s="10"/>
      <c r="D390" s="10"/>
      <c r="E390" s="10"/>
      <c r="F390" s="10"/>
      <c r="G390" s="1"/>
      <c r="H390" s="1"/>
      <c r="I390" s="1"/>
      <c r="J390" s="1"/>
      <c r="K390" s="1"/>
      <c r="L390" s="10"/>
      <c r="M390" s="10"/>
      <c r="N390" s="10"/>
      <c r="O390" s="10"/>
      <c r="P390" s="10"/>
      <c r="Q390" s="1"/>
      <c r="R390" s="1"/>
      <c r="S390" s="1"/>
    </row>
    <row r="391" spans="2:19" ht="18.75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2:19" ht="18.75" x14ac:dyDescent="0.3">
      <c r="B392" s="33"/>
      <c r="C392" s="33"/>
      <c r="D392" s="33"/>
      <c r="E392" s="33"/>
      <c r="F392" s="33"/>
      <c r="G392" s="33"/>
      <c r="H392" s="33"/>
      <c r="I392" s="33"/>
      <c r="J392" s="1"/>
      <c r="K392" s="1"/>
      <c r="L392" s="33"/>
      <c r="M392" s="33"/>
      <c r="N392" s="33"/>
      <c r="O392" s="33"/>
      <c r="P392" s="33"/>
      <c r="Q392" s="33"/>
      <c r="R392" s="33"/>
      <c r="S392" s="33"/>
    </row>
    <row r="393" spans="2:19" ht="18.75" x14ac:dyDescent="0.3">
      <c r="B393" s="10"/>
      <c r="C393" s="10"/>
      <c r="D393" s="10"/>
      <c r="E393" s="10"/>
      <c r="F393" s="10"/>
      <c r="G393" s="10"/>
      <c r="H393" s="10"/>
      <c r="I393" s="10"/>
      <c r="J393" s="1"/>
      <c r="K393" s="1"/>
      <c r="L393" s="10"/>
      <c r="M393" s="10"/>
      <c r="N393" s="10"/>
      <c r="O393" s="10"/>
      <c r="P393" s="10"/>
      <c r="Q393" s="10"/>
      <c r="R393" s="10"/>
      <c r="S393" s="10"/>
    </row>
    <row r="394" spans="2:19" ht="18.75" x14ac:dyDescent="0.3">
      <c r="B394" s="2"/>
      <c r="C394" s="2"/>
      <c r="D394" s="2"/>
      <c r="E394" s="10"/>
      <c r="F394" s="10"/>
      <c r="G394" s="10"/>
      <c r="H394" s="10"/>
      <c r="I394" s="10"/>
      <c r="J394" s="1"/>
      <c r="K394" s="1"/>
      <c r="L394" s="2"/>
      <c r="M394" s="2"/>
      <c r="N394" s="2"/>
      <c r="O394" s="10"/>
      <c r="P394" s="10"/>
      <c r="Q394" s="10"/>
      <c r="R394" s="10"/>
      <c r="S394" s="10"/>
    </row>
    <row r="395" spans="2:19" ht="18.75" x14ac:dyDescent="0.3">
      <c r="B395" s="4"/>
      <c r="C395" s="35"/>
      <c r="D395" s="36"/>
      <c r="E395" s="5"/>
      <c r="F395" s="5"/>
      <c r="G395" s="5"/>
      <c r="H395" s="5"/>
      <c r="I395" s="5"/>
      <c r="J395" s="1"/>
      <c r="K395" s="1"/>
      <c r="L395" s="4"/>
      <c r="M395" s="35"/>
      <c r="N395" s="36"/>
      <c r="O395" s="5"/>
      <c r="P395" s="5"/>
      <c r="Q395" s="5"/>
      <c r="R395" s="5"/>
      <c r="S395" s="5"/>
    </row>
    <row r="396" spans="2:19" ht="18.75" x14ac:dyDescent="0.3">
      <c r="B396" s="4"/>
      <c r="C396" s="35"/>
      <c r="D396" s="36"/>
      <c r="E396" s="6"/>
      <c r="F396" s="5"/>
      <c r="G396" s="5"/>
      <c r="H396" s="5"/>
      <c r="I396" s="5"/>
      <c r="J396" s="1"/>
      <c r="K396" s="1"/>
      <c r="L396" s="4"/>
      <c r="M396" s="35"/>
      <c r="N396" s="36"/>
      <c r="O396" s="6"/>
      <c r="P396" s="5"/>
      <c r="Q396" s="5"/>
      <c r="R396" s="5"/>
      <c r="S396" s="5"/>
    </row>
    <row r="397" spans="2:19" ht="18.75" x14ac:dyDescent="0.3">
      <c r="B397" s="4"/>
      <c r="C397" s="35"/>
      <c r="D397" s="36"/>
      <c r="E397" s="5"/>
      <c r="F397" s="5"/>
      <c r="G397" s="5"/>
      <c r="H397" s="5"/>
      <c r="I397" s="5"/>
      <c r="J397" s="1"/>
      <c r="K397" s="1"/>
      <c r="L397" s="4"/>
      <c r="M397" s="35"/>
      <c r="N397" s="36"/>
      <c r="O397" s="5"/>
      <c r="P397" s="5"/>
      <c r="Q397" s="5"/>
      <c r="R397" s="5"/>
      <c r="S397" s="5"/>
    </row>
    <row r="398" spans="2:19" ht="18.75" x14ac:dyDescent="0.3">
      <c r="B398" s="4"/>
      <c r="C398" s="40"/>
      <c r="D398" s="40"/>
      <c r="E398" s="5"/>
      <c r="F398" s="5"/>
      <c r="G398" s="5"/>
      <c r="H398" s="5"/>
      <c r="I398" s="5"/>
      <c r="J398" s="1"/>
      <c r="K398" s="1"/>
      <c r="L398" s="4"/>
      <c r="M398" s="40"/>
      <c r="N398" s="40"/>
      <c r="O398" s="5"/>
      <c r="P398" s="5"/>
      <c r="Q398" s="5"/>
      <c r="R398" s="5"/>
      <c r="S398" s="5"/>
    </row>
    <row r="399" spans="2:19" ht="18.75" x14ac:dyDescent="0.3">
      <c r="B399" s="7"/>
      <c r="C399" s="8"/>
      <c r="D399" s="8"/>
      <c r="E399" s="9"/>
      <c r="F399" s="9"/>
      <c r="G399" s="9"/>
      <c r="H399" s="9"/>
      <c r="I399" s="9"/>
      <c r="J399" s="1"/>
      <c r="K399" s="1"/>
      <c r="L399" s="7"/>
      <c r="M399" s="8"/>
      <c r="N399" s="8"/>
      <c r="O399" s="9"/>
      <c r="P399" s="9"/>
      <c r="Q399" s="9"/>
      <c r="R399" s="9"/>
      <c r="S399" s="9"/>
    </row>
    <row r="400" spans="2:19" ht="18.75" x14ac:dyDescent="0.3">
      <c r="B400" s="2"/>
      <c r="C400" s="34"/>
      <c r="D400" s="34"/>
      <c r="E400" s="10"/>
      <c r="F400" s="2"/>
      <c r="G400" s="1"/>
      <c r="H400" s="1"/>
      <c r="I400" s="1"/>
      <c r="J400" s="1"/>
      <c r="K400" s="1"/>
      <c r="L400" s="2"/>
      <c r="M400" s="33"/>
      <c r="N400" s="33"/>
      <c r="O400" s="2"/>
      <c r="P400" s="2"/>
      <c r="Q400" s="1"/>
      <c r="R400" s="1"/>
      <c r="S400" s="1"/>
    </row>
    <row r="401" spans="2:19" ht="18.75" x14ac:dyDescent="0.3">
      <c r="B401" s="2"/>
      <c r="C401" s="34"/>
      <c r="D401" s="34"/>
      <c r="E401" s="10"/>
      <c r="F401" s="2"/>
      <c r="G401" s="1"/>
      <c r="H401" s="1"/>
      <c r="I401" s="1"/>
      <c r="J401" s="1"/>
      <c r="K401" s="1"/>
      <c r="L401" s="2"/>
      <c r="M401" s="33"/>
      <c r="N401" s="33"/>
      <c r="O401" s="2"/>
      <c r="P401" s="2"/>
      <c r="Q401" s="1"/>
      <c r="R401" s="1"/>
      <c r="S401" s="1"/>
    </row>
    <row r="402" spans="2:19" ht="18.75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2:19" ht="18.75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2:19" ht="18.75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2:19" ht="18.75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2:19" ht="18.75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2:19" ht="18.75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2:19" ht="18.75" x14ac:dyDescent="0.3">
      <c r="B408" s="33"/>
      <c r="C408" s="33"/>
      <c r="D408" s="33"/>
      <c r="E408" s="33"/>
      <c r="F408" s="33"/>
      <c r="G408" s="33"/>
      <c r="H408" s="33"/>
      <c r="I408" s="1"/>
      <c r="J408" s="1"/>
      <c r="K408" s="1"/>
      <c r="L408" s="33"/>
      <c r="M408" s="33"/>
      <c r="N408" s="33"/>
      <c r="O408" s="33"/>
      <c r="P408" s="33"/>
      <c r="Q408" s="33"/>
      <c r="R408" s="33"/>
      <c r="S408" s="1"/>
    </row>
    <row r="409" spans="2:19" ht="18.75" x14ac:dyDescent="0.3">
      <c r="B409" s="33"/>
      <c r="C409" s="33"/>
      <c r="D409" s="33"/>
      <c r="E409" s="33"/>
      <c r="F409" s="33"/>
      <c r="G409" s="33"/>
      <c r="H409" s="33"/>
      <c r="I409" s="1"/>
      <c r="J409" s="1"/>
      <c r="K409" s="1"/>
      <c r="L409" s="33"/>
      <c r="M409" s="33"/>
      <c r="N409" s="33"/>
      <c r="O409" s="33"/>
      <c r="P409" s="33"/>
      <c r="Q409" s="33"/>
      <c r="R409" s="33"/>
      <c r="S409" s="1"/>
    </row>
    <row r="410" spans="2:19" ht="18.75" x14ac:dyDescent="0.3">
      <c r="B410" s="32"/>
      <c r="C410" s="32"/>
      <c r="D410" s="32"/>
      <c r="E410" s="32"/>
      <c r="F410" s="32"/>
      <c r="G410" s="32"/>
      <c r="H410" s="32"/>
      <c r="I410" s="32"/>
      <c r="J410" s="1"/>
      <c r="K410" s="1"/>
      <c r="L410" s="32"/>
      <c r="M410" s="32"/>
      <c r="N410" s="32"/>
      <c r="O410" s="32"/>
      <c r="P410" s="32"/>
      <c r="Q410" s="32"/>
      <c r="R410" s="32"/>
      <c r="S410" s="32"/>
    </row>
    <row r="411" spans="2:19" ht="18.75" x14ac:dyDescent="0.3">
      <c r="B411" s="33"/>
      <c r="C411" s="33"/>
      <c r="D411" s="33"/>
      <c r="E411" s="33"/>
      <c r="F411" s="33"/>
      <c r="G411" s="33"/>
      <c r="H411" s="33"/>
      <c r="I411" s="33"/>
      <c r="J411" s="1"/>
      <c r="K411" s="1"/>
      <c r="L411" s="33"/>
      <c r="M411" s="33"/>
      <c r="N411" s="33"/>
      <c r="O411" s="33"/>
      <c r="P411" s="33"/>
      <c r="Q411" s="33"/>
      <c r="R411" s="33"/>
      <c r="S411" s="33"/>
    </row>
    <row r="412" spans="2:19" ht="18.75" x14ac:dyDescent="0.3">
      <c r="B412" s="10"/>
      <c r="C412" s="10"/>
      <c r="D412" s="10"/>
      <c r="E412" s="10"/>
      <c r="F412" s="10"/>
      <c r="G412" s="1"/>
      <c r="H412" s="1"/>
      <c r="I412" s="1"/>
      <c r="J412" s="1"/>
      <c r="K412" s="1"/>
      <c r="L412" s="10"/>
      <c r="M412" s="10"/>
      <c r="N412" s="10"/>
      <c r="O412" s="10"/>
      <c r="P412" s="10"/>
      <c r="Q412" s="1"/>
      <c r="R412" s="1"/>
      <c r="S412" s="1"/>
    </row>
    <row r="413" spans="2:19" ht="18.75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2:19" ht="18.75" x14ac:dyDescent="0.3">
      <c r="B414" s="33"/>
      <c r="C414" s="33"/>
      <c r="D414" s="33"/>
      <c r="E414" s="33"/>
      <c r="F414" s="33"/>
      <c r="G414" s="33"/>
      <c r="H414" s="33"/>
      <c r="I414" s="33"/>
      <c r="J414" s="1"/>
      <c r="K414" s="1"/>
      <c r="L414" s="33"/>
      <c r="M414" s="33"/>
      <c r="N414" s="33"/>
      <c r="O414" s="33"/>
      <c r="P414" s="33"/>
      <c r="Q414" s="33"/>
      <c r="R414" s="33"/>
      <c r="S414" s="33"/>
    </row>
    <row r="415" spans="2:19" ht="18.75" x14ac:dyDescent="0.3">
      <c r="B415" s="10"/>
      <c r="C415" s="10"/>
      <c r="D415" s="10"/>
      <c r="E415" s="10"/>
      <c r="F415" s="10"/>
      <c r="G415" s="10"/>
      <c r="H415" s="10"/>
      <c r="I415" s="10"/>
      <c r="J415" s="1"/>
      <c r="K415" s="1"/>
      <c r="L415" s="10"/>
      <c r="M415" s="10"/>
      <c r="N415" s="10"/>
      <c r="O415" s="10"/>
      <c r="P415" s="10"/>
      <c r="Q415" s="10"/>
      <c r="R415" s="10"/>
      <c r="S415" s="10"/>
    </row>
    <row r="416" spans="2:19" ht="18.75" x14ac:dyDescent="0.3">
      <c r="B416" s="2"/>
      <c r="C416" s="2"/>
      <c r="D416" s="2"/>
      <c r="E416" s="10"/>
      <c r="F416" s="10"/>
      <c r="G416" s="10"/>
      <c r="H416" s="10"/>
      <c r="I416" s="10"/>
      <c r="J416" s="1"/>
      <c r="K416" s="1"/>
      <c r="L416" s="2"/>
      <c r="M416" s="2"/>
      <c r="N416" s="2"/>
      <c r="O416" s="10"/>
      <c r="P416" s="10"/>
      <c r="Q416" s="10"/>
      <c r="R416" s="10"/>
      <c r="S416" s="10"/>
    </row>
    <row r="417" spans="2:19" ht="18.75" x14ac:dyDescent="0.3">
      <c r="B417" s="4"/>
      <c r="C417" s="40"/>
      <c r="D417" s="40"/>
      <c r="E417" s="5"/>
      <c r="F417" s="5"/>
      <c r="G417" s="5"/>
      <c r="H417" s="5"/>
      <c r="I417" s="5"/>
      <c r="J417" s="1"/>
      <c r="K417" s="1"/>
      <c r="L417" s="4"/>
      <c r="M417" s="40"/>
      <c r="N417" s="40"/>
      <c r="O417" s="5"/>
      <c r="P417" s="5"/>
      <c r="Q417" s="5"/>
      <c r="R417" s="5"/>
      <c r="S417" s="5"/>
    </row>
    <row r="418" spans="2:19" ht="18.75" x14ac:dyDescent="0.3">
      <c r="B418" s="4"/>
      <c r="C418" s="40"/>
      <c r="D418" s="40"/>
      <c r="E418" s="5"/>
      <c r="F418" s="5"/>
      <c r="G418" s="5"/>
      <c r="H418" s="5"/>
      <c r="I418" s="5"/>
      <c r="J418" s="1"/>
      <c r="K418" s="1"/>
      <c r="L418" s="4"/>
      <c r="M418" s="40"/>
      <c r="N418" s="40"/>
      <c r="O418" s="5"/>
      <c r="P418" s="5"/>
      <c r="Q418" s="5"/>
      <c r="R418" s="5"/>
      <c r="S418" s="5"/>
    </row>
    <row r="419" spans="2:19" ht="18.75" x14ac:dyDescent="0.3">
      <c r="B419" s="4"/>
      <c r="C419" s="40"/>
      <c r="D419" s="40"/>
      <c r="E419" s="5"/>
      <c r="F419" s="5"/>
      <c r="G419" s="5"/>
      <c r="H419" s="5"/>
      <c r="I419" s="5"/>
      <c r="J419" s="1"/>
      <c r="K419" s="1"/>
      <c r="L419" s="4"/>
      <c r="M419" s="40"/>
      <c r="N419" s="40"/>
      <c r="O419" s="5"/>
      <c r="P419" s="5"/>
      <c r="Q419" s="5"/>
      <c r="R419" s="5"/>
      <c r="S419" s="5"/>
    </row>
    <row r="420" spans="2:19" ht="18.75" x14ac:dyDescent="0.3">
      <c r="B420" s="4"/>
      <c r="C420" s="40"/>
      <c r="D420" s="40"/>
      <c r="E420" s="5"/>
      <c r="F420" s="5"/>
      <c r="G420" s="5"/>
      <c r="H420" s="5"/>
      <c r="I420" s="5"/>
      <c r="J420" s="1"/>
      <c r="K420" s="1"/>
      <c r="L420" s="4"/>
      <c r="M420" s="40"/>
      <c r="N420" s="40"/>
      <c r="O420" s="5"/>
      <c r="P420" s="5"/>
      <c r="Q420" s="5"/>
      <c r="R420" s="5"/>
      <c r="S420" s="5"/>
    </row>
    <row r="421" spans="2:19" ht="18.75" x14ac:dyDescent="0.3">
      <c r="B421" s="2"/>
      <c r="C421" s="34"/>
      <c r="D421" s="34"/>
      <c r="E421" s="10"/>
      <c r="F421" s="10"/>
      <c r="G421" s="10"/>
      <c r="H421" s="10"/>
      <c r="I421" s="10"/>
      <c r="J421" s="1"/>
      <c r="K421" s="1"/>
      <c r="L421" s="2"/>
      <c r="M421" s="34"/>
      <c r="N421" s="34"/>
      <c r="O421" s="10"/>
      <c r="P421" s="10"/>
      <c r="Q421" s="10"/>
      <c r="R421" s="10"/>
      <c r="S421" s="10"/>
    </row>
    <row r="422" spans="2:19" ht="18.75" x14ac:dyDescent="0.3">
      <c r="B422" s="2"/>
      <c r="C422" s="2"/>
      <c r="D422" s="2"/>
      <c r="E422" s="2"/>
      <c r="F422" s="2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1"/>
      <c r="R422" s="1"/>
      <c r="S422" s="1"/>
    </row>
    <row r="423" spans="2:19" ht="18.75" x14ac:dyDescent="0.3">
      <c r="B423" s="10"/>
      <c r="C423" s="10"/>
      <c r="D423" s="10"/>
      <c r="E423" s="10"/>
      <c r="F423" s="10"/>
      <c r="G423" s="1"/>
      <c r="H423" s="1"/>
      <c r="I423" s="1"/>
      <c r="J423" s="1"/>
      <c r="K423" s="1"/>
      <c r="L423" s="10"/>
      <c r="M423" s="10"/>
      <c r="N423" s="10"/>
      <c r="O423" s="10"/>
      <c r="P423" s="10"/>
      <c r="Q423" s="1"/>
      <c r="R423" s="1"/>
      <c r="S423" s="1"/>
    </row>
    <row r="424" spans="2:19" ht="18.75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2:19" ht="18.75" x14ac:dyDescent="0.3">
      <c r="B425" s="33"/>
      <c r="C425" s="33"/>
      <c r="D425" s="33"/>
      <c r="E425" s="33"/>
      <c r="F425" s="33"/>
      <c r="G425" s="33"/>
      <c r="H425" s="33"/>
      <c r="I425" s="33"/>
      <c r="J425" s="1"/>
      <c r="K425" s="1"/>
      <c r="L425" s="33"/>
      <c r="M425" s="33"/>
      <c r="N425" s="33"/>
      <c r="O425" s="33"/>
      <c r="P425" s="33"/>
      <c r="Q425" s="33"/>
      <c r="R425" s="33"/>
      <c r="S425" s="33"/>
    </row>
    <row r="426" spans="2:19" ht="18.75" x14ac:dyDescent="0.3">
      <c r="B426" s="10"/>
      <c r="C426" s="10"/>
      <c r="D426" s="10"/>
      <c r="E426" s="10"/>
      <c r="F426" s="10"/>
      <c r="G426" s="10"/>
      <c r="H426" s="10"/>
      <c r="I426" s="10"/>
      <c r="J426" s="1"/>
      <c r="K426" s="1"/>
      <c r="L426" s="10"/>
      <c r="M426" s="10"/>
      <c r="N426" s="10"/>
      <c r="O426" s="10"/>
      <c r="P426" s="10"/>
      <c r="Q426" s="10"/>
      <c r="R426" s="10"/>
      <c r="S426" s="10"/>
    </row>
    <row r="427" spans="2:19" ht="18.75" x14ac:dyDescent="0.3">
      <c r="B427" s="2"/>
      <c r="C427" s="2"/>
      <c r="D427" s="2"/>
      <c r="E427" s="10"/>
      <c r="F427" s="10"/>
      <c r="G427" s="10"/>
      <c r="H427" s="10"/>
      <c r="I427" s="10"/>
      <c r="J427" s="1"/>
      <c r="K427" s="1"/>
      <c r="L427" s="2"/>
      <c r="M427" s="2"/>
      <c r="N427" s="2"/>
      <c r="O427" s="10"/>
      <c r="P427" s="10"/>
      <c r="Q427" s="10"/>
      <c r="R427" s="10"/>
      <c r="S427" s="10"/>
    </row>
    <row r="428" spans="2:19" ht="18.75" x14ac:dyDescent="0.3">
      <c r="B428" s="4"/>
      <c r="C428" s="35"/>
      <c r="D428" s="36"/>
      <c r="E428" s="5"/>
      <c r="F428" s="5"/>
      <c r="G428" s="5"/>
      <c r="H428" s="5"/>
      <c r="I428" s="5"/>
      <c r="J428" s="1"/>
      <c r="K428" s="1"/>
      <c r="L428" s="4"/>
      <c r="M428" s="35"/>
      <c r="N428" s="36"/>
      <c r="O428" s="5"/>
      <c r="P428" s="5"/>
      <c r="Q428" s="5"/>
      <c r="R428" s="5"/>
      <c r="S428" s="5"/>
    </row>
    <row r="429" spans="2:19" ht="18.75" x14ac:dyDescent="0.3">
      <c r="B429" s="4"/>
      <c r="C429" s="35"/>
      <c r="D429" s="36"/>
      <c r="E429" s="6"/>
      <c r="F429" s="5"/>
      <c r="G429" s="5"/>
      <c r="H429" s="5"/>
      <c r="I429" s="5"/>
      <c r="J429" s="1"/>
      <c r="K429" s="1"/>
      <c r="L429" s="4"/>
      <c r="M429" s="35"/>
      <c r="N429" s="36"/>
      <c r="O429" s="6"/>
      <c r="P429" s="5"/>
      <c r="Q429" s="5"/>
      <c r="R429" s="5"/>
      <c r="S429" s="5"/>
    </row>
    <row r="430" spans="2:19" ht="18.75" x14ac:dyDescent="0.3">
      <c r="B430" s="4"/>
      <c r="C430" s="35"/>
      <c r="D430" s="36"/>
      <c r="E430" s="5"/>
      <c r="F430" s="5"/>
      <c r="G430" s="5"/>
      <c r="H430" s="5"/>
      <c r="I430" s="5"/>
      <c r="J430" s="1"/>
      <c r="K430" s="1"/>
      <c r="L430" s="4"/>
      <c r="M430" s="35"/>
      <c r="N430" s="36"/>
      <c r="O430" s="5"/>
      <c r="P430" s="5"/>
      <c r="Q430" s="5"/>
      <c r="R430" s="5"/>
      <c r="S430" s="5"/>
    </row>
    <row r="431" spans="2:19" ht="18.75" x14ac:dyDescent="0.3">
      <c r="B431" s="4"/>
      <c r="C431" s="40"/>
      <c r="D431" s="40"/>
      <c r="E431" s="5"/>
      <c r="F431" s="5"/>
      <c r="G431" s="5"/>
      <c r="H431" s="5"/>
      <c r="I431" s="5"/>
      <c r="J431" s="1"/>
      <c r="K431" s="1"/>
      <c r="L431" s="4"/>
      <c r="M431" s="40"/>
      <c r="N431" s="40"/>
      <c r="O431" s="5"/>
      <c r="P431" s="5"/>
      <c r="Q431" s="5"/>
      <c r="R431" s="5"/>
      <c r="S431" s="5"/>
    </row>
    <row r="432" spans="2:19" ht="18.75" x14ac:dyDescent="0.3">
      <c r="B432" s="7"/>
      <c r="C432" s="8"/>
      <c r="D432" s="8"/>
      <c r="E432" s="9"/>
      <c r="F432" s="9"/>
      <c r="G432" s="9"/>
      <c r="H432" s="9"/>
      <c r="I432" s="9"/>
      <c r="J432" s="1"/>
      <c r="K432" s="1"/>
      <c r="L432" s="7"/>
      <c r="M432" s="8"/>
      <c r="N432" s="8"/>
      <c r="O432" s="9"/>
      <c r="P432" s="9"/>
      <c r="Q432" s="9"/>
      <c r="R432" s="9"/>
      <c r="S432" s="9"/>
    </row>
    <row r="433" spans="2:19" ht="18.75" x14ac:dyDescent="0.3">
      <c r="B433" s="2"/>
      <c r="C433" s="34"/>
      <c r="D433" s="34"/>
      <c r="E433" s="10"/>
      <c r="F433" s="2"/>
      <c r="G433" s="1"/>
      <c r="H433" s="1"/>
      <c r="I433" s="1"/>
      <c r="J433" s="1"/>
      <c r="K433" s="1"/>
      <c r="L433" s="2"/>
      <c r="M433" s="33"/>
      <c r="N433" s="33"/>
      <c r="O433" s="2"/>
      <c r="P433" s="2"/>
      <c r="Q433" s="1"/>
      <c r="R433" s="1"/>
      <c r="S433" s="1"/>
    </row>
    <row r="434" spans="2:19" ht="18.75" x14ac:dyDescent="0.3">
      <c r="B434" s="2"/>
      <c r="C434" s="34"/>
      <c r="D434" s="34"/>
      <c r="E434" s="10"/>
      <c r="F434" s="2"/>
      <c r="G434" s="1"/>
      <c r="H434" s="1"/>
      <c r="I434" s="1"/>
      <c r="J434" s="1"/>
      <c r="K434" s="1"/>
      <c r="L434" s="2"/>
      <c r="M434" s="33"/>
      <c r="N434" s="33"/>
      <c r="O434" s="2"/>
      <c r="P434" s="2"/>
      <c r="Q434" s="1"/>
      <c r="R434" s="1"/>
      <c r="S434" s="1"/>
    </row>
    <row r="435" spans="2:19" ht="18.75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2:19" ht="18.75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2:19" ht="18.75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2:19" ht="18.75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2:19" ht="18.75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2:19" ht="18.75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2:19" ht="18.75" x14ac:dyDescent="0.3">
      <c r="B441" s="33"/>
      <c r="C441" s="33"/>
      <c r="D441" s="33"/>
      <c r="E441" s="33"/>
      <c r="F441" s="33"/>
      <c r="G441" s="33"/>
      <c r="H441" s="33"/>
      <c r="I441" s="1"/>
      <c r="J441" s="1"/>
      <c r="K441" s="1"/>
      <c r="L441" s="33"/>
      <c r="M441" s="33"/>
      <c r="N441" s="33"/>
      <c r="O441" s="33"/>
      <c r="P441" s="33"/>
      <c r="Q441" s="33"/>
      <c r="R441" s="33"/>
      <c r="S441" s="1"/>
    </row>
    <row r="442" spans="2:19" ht="18.75" x14ac:dyDescent="0.3">
      <c r="B442" s="33"/>
      <c r="C442" s="33"/>
      <c r="D442" s="33"/>
      <c r="E442" s="33"/>
      <c r="F442" s="33"/>
      <c r="G442" s="33"/>
      <c r="H442" s="33"/>
      <c r="I442" s="1"/>
      <c r="J442" s="1"/>
      <c r="K442" s="1"/>
      <c r="L442" s="33"/>
      <c r="M442" s="33"/>
      <c r="N442" s="33"/>
      <c r="O442" s="33"/>
      <c r="P442" s="33"/>
      <c r="Q442" s="33"/>
      <c r="R442" s="33"/>
      <c r="S442" s="1"/>
    </row>
    <row r="443" spans="2:19" ht="18.75" x14ac:dyDescent="0.3">
      <c r="B443" s="32"/>
      <c r="C443" s="32"/>
      <c r="D443" s="32"/>
      <c r="E443" s="32"/>
      <c r="F443" s="32"/>
      <c r="G443" s="32"/>
      <c r="H443" s="32"/>
      <c r="I443" s="32"/>
      <c r="J443" s="1"/>
      <c r="K443" s="1"/>
      <c r="L443" s="32"/>
      <c r="M443" s="32"/>
      <c r="N443" s="32"/>
      <c r="O443" s="32"/>
      <c r="P443" s="32"/>
      <c r="Q443" s="32"/>
      <c r="R443" s="32"/>
      <c r="S443" s="32"/>
    </row>
    <row r="444" spans="2:19" ht="18.75" x14ac:dyDescent="0.3">
      <c r="B444" s="33"/>
      <c r="C444" s="33"/>
      <c r="D444" s="33"/>
      <c r="E444" s="33"/>
      <c r="F444" s="33"/>
      <c r="G444" s="33"/>
      <c r="H444" s="33"/>
      <c r="I444" s="33"/>
      <c r="J444" s="1"/>
      <c r="K444" s="1"/>
      <c r="L444" s="33"/>
      <c r="M444" s="33"/>
      <c r="N444" s="33"/>
      <c r="O444" s="33"/>
      <c r="P444" s="33"/>
      <c r="Q444" s="33"/>
      <c r="R444" s="33"/>
      <c r="S444" s="33"/>
    </row>
    <row r="445" spans="2:19" ht="18.75" x14ac:dyDescent="0.3">
      <c r="B445" s="10"/>
      <c r="C445" s="10"/>
      <c r="D445" s="10"/>
      <c r="E445" s="10"/>
      <c r="F445" s="10"/>
      <c r="G445" s="1"/>
      <c r="H445" s="1"/>
      <c r="I445" s="1"/>
      <c r="J445" s="1"/>
      <c r="K445" s="1"/>
      <c r="L445" s="10"/>
      <c r="M445" s="10"/>
      <c r="N445" s="10"/>
      <c r="O445" s="10"/>
      <c r="P445" s="10"/>
      <c r="Q445" s="1"/>
      <c r="R445" s="1"/>
      <c r="S445" s="1"/>
    </row>
    <row r="446" spans="2:19" ht="18.75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2:19" ht="18.75" x14ac:dyDescent="0.3">
      <c r="B447" s="33"/>
      <c r="C447" s="33"/>
      <c r="D447" s="33"/>
      <c r="E447" s="33"/>
      <c r="F447" s="33"/>
      <c r="G447" s="33"/>
      <c r="H447" s="33"/>
      <c r="I447" s="33"/>
      <c r="J447" s="1"/>
      <c r="K447" s="1"/>
      <c r="L447" s="33"/>
      <c r="M447" s="33"/>
      <c r="N447" s="33"/>
      <c r="O447" s="33"/>
      <c r="P447" s="33"/>
      <c r="Q447" s="33"/>
      <c r="R447" s="33"/>
      <c r="S447" s="33"/>
    </row>
    <row r="448" spans="2:19" ht="18.75" x14ac:dyDescent="0.3">
      <c r="B448" s="10"/>
      <c r="C448" s="10"/>
      <c r="D448" s="10"/>
      <c r="E448" s="10"/>
      <c r="F448" s="10"/>
      <c r="G448" s="10"/>
      <c r="H448" s="10"/>
      <c r="I448" s="10"/>
      <c r="J448" s="1"/>
      <c r="K448" s="1"/>
      <c r="L448" s="10"/>
      <c r="M448" s="10"/>
      <c r="N448" s="10"/>
      <c r="O448" s="10"/>
      <c r="P448" s="10"/>
      <c r="Q448" s="10"/>
      <c r="R448" s="10"/>
      <c r="S448" s="10"/>
    </row>
    <row r="449" spans="2:19" ht="18.75" x14ac:dyDescent="0.3">
      <c r="B449" s="2"/>
      <c r="C449" s="2"/>
      <c r="D449" s="2"/>
      <c r="E449" s="10"/>
      <c r="F449" s="10"/>
      <c r="G449" s="10"/>
      <c r="H449" s="10"/>
      <c r="I449" s="10"/>
      <c r="J449" s="1"/>
      <c r="K449" s="1"/>
      <c r="L449" s="2"/>
      <c r="M449" s="2"/>
      <c r="N449" s="2"/>
      <c r="O449" s="10"/>
      <c r="P449" s="10"/>
      <c r="Q449" s="10"/>
      <c r="R449" s="10"/>
      <c r="S449" s="10"/>
    </row>
    <row r="450" spans="2:19" ht="18.75" x14ac:dyDescent="0.3">
      <c r="B450" s="4"/>
      <c r="C450" s="40"/>
      <c r="D450" s="40"/>
      <c r="E450" s="5"/>
      <c r="F450" s="5"/>
      <c r="G450" s="5"/>
      <c r="H450" s="5"/>
      <c r="I450" s="5"/>
      <c r="J450" s="1"/>
      <c r="K450" s="1"/>
      <c r="L450" s="4"/>
      <c r="M450" s="40"/>
      <c r="N450" s="40"/>
      <c r="O450" s="5"/>
      <c r="P450" s="5"/>
      <c r="Q450" s="5"/>
      <c r="R450" s="5"/>
      <c r="S450" s="5"/>
    </row>
    <row r="451" spans="2:19" ht="18.75" x14ac:dyDescent="0.3">
      <c r="B451" s="4"/>
      <c r="C451" s="40"/>
      <c r="D451" s="40"/>
      <c r="E451" s="5"/>
      <c r="F451" s="5"/>
      <c r="G451" s="5"/>
      <c r="H451" s="5"/>
      <c r="I451" s="5"/>
      <c r="J451" s="1"/>
      <c r="K451" s="1"/>
      <c r="L451" s="4"/>
      <c r="M451" s="40"/>
      <c r="N451" s="40"/>
      <c r="O451" s="5"/>
      <c r="P451" s="5"/>
      <c r="Q451" s="5"/>
      <c r="R451" s="5"/>
      <c r="S451" s="5"/>
    </row>
    <row r="452" spans="2:19" ht="18.75" x14ac:dyDescent="0.3">
      <c r="B452" s="4"/>
      <c r="C452" s="40"/>
      <c r="D452" s="40"/>
      <c r="E452" s="5"/>
      <c r="F452" s="5"/>
      <c r="G452" s="5"/>
      <c r="H452" s="5"/>
      <c r="I452" s="5"/>
      <c r="J452" s="1"/>
      <c r="K452" s="1"/>
      <c r="L452" s="4"/>
      <c r="M452" s="40"/>
      <c r="N452" s="40"/>
      <c r="O452" s="5"/>
      <c r="P452" s="5"/>
      <c r="Q452" s="5"/>
      <c r="R452" s="5"/>
      <c r="S452" s="5"/>
    </row>
    <row r="453" spans="2:19" ht="18.75" x14ac:dyDescent="0.3">
      <c r="B453" s="4"/>
      <c r="C453" s="40"/>
      <c r="D453" s="40"/>
      <c r="E453" s="5"/>
      <c r="F453" s="5"/>
      <c r="G453" s="5"/>
      <c r="H453" s="5"/>
      <c r="I453" s="5"/>
      <c r="J453" s="1"/>
      <c r="K453" s="1"/>
      <c r="L453" s="4"/>
      <c r="M453" s="40"/>
      <c r="N453" s="40"/>
      <c r="O453" s="5"/>
      <c r="P453" s="5"/>
      <c r="Q453" s="5"/>
      <c r="R453" s="5"/>
      <c r="S453" s="5"/>
    </row>
    <row r="454" spans="2:19" ht="18.75" x14ac:dyDescent="0.3">
      <c r="B454" s="2"/>
      <c r="C454" s="34"/>
      <c r="D454" s="34"/>
      <c r="E454" s="10"/>
      <c r="F454" s="10"/>
      <c r="G454" s="10"/>
      <c r="H454" s="10"/>
      <c r="I454" s="10"/>
      <c r="J454" s="1"/>
      <c r="K454" s="1"/>
      <c r="L454" s="2"/>
      <c r="M454" s="34"/>
      <c r="N454" s="34"/>
      <c r="O454" s="10"/>
      <c r="P454" s="10"/>
      <c r="Q454" s="10"/>
      <c r="R454" s="10"/>
      <c r="S454" s="10"/>
    </row>
    <row r="455" spans="2:19" ht="18.75" x14ac:dyDescent="0.3">
      <c r="B455" s="2"/>
      <c r="C455" s="2"/>
      <c r="D455" s="2"/>
      <c r="E455" s="2"/>
      <c r="F455" s="2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1"/>
      <c r="R455" s="1"/>
      <c r="S455" s="1"/>
    </row>
    <row r="456" spans="2:19" ht="18.75" x14ac:dyDescent="0.3">
      <c r="B456" s="10"/>
      <c r="C456" s="10"/>
      <c r="D456" s="10"/>
      <c r="E456" s="10"/>
      <c r="F456" s="10"/>
      <c r="G456" s="1"/>
      <c r="H456" s="1"/>
      <c r="I456" s="1"/>
      <c r="J456" s="1"/>
      <c r="K456" s="1"/>
      <c r="L456" s="10"/>
      <c r="M456" s="10"/>
      <c r="N456" s="10"/>
      <c r="O456" s="10"/>
      <c r="P456" s="10"/>
      <c r="Q456" s="1"/>
      <c r="R456" s="1"/>
      <c r="S456" s="1"/>
    </row>
    <row r="457" spans="2:19" ht="18.75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2:19" ht="18.75" x14ac:dyDescent="0.3">
      <c r="B458" s="33"/>
      <c r="C458" s="33"/>
      <c r="D458" s="33"/>
      <c r="E458" s="33"/>
      <c r="F458" s="33"/>
      <c r="G458" s="33"/>
      <c r="H458" s="33"/>
      <c r="I458" s="33"/>
      <c r="J458" s="1"/>
      <c r="K458" s="1"/>
      <c r="L458" s="33"/>
      <c r="M458" s="33"/>
      <c r="N458" s="33"/>
      <c r="O458" s="33"/>
      <c r="P458" s="33"/>
      <c r="Q458" s="33"/>
      <c r="R458" s="33"/>
      <c r="S458" s="33"/>
    </row>
    <row r="459" spans="2:19" ht="18.75" x14ac:dyDescent="0.3">
      <c r="B459" s="10"/>
      <c r="C459" s="10"/>
      <c r="D459" s="10"/>
      <c r="E459" s="10"/>
      <c r="F459" s="10"/>
      <c r="G459" s="10"/>
      <c r="H459" s="10"/>
      <c r="I459" s="10"/>
      <c r="J459" s="1"/>
      <c r="K459" s="1"/>
      <c r="L459" s="10"/>
      <c r="M459" s="10"/>
      <c r="N459" s="10"/>
      <c r="O459" s="10"/>
      <c r="P459" s="10"/>
      <c r="Q459" s="10"/>
      <c r="R459" s="10"/>
      <c r="S459" s="10"/>
    </row>
    <row r="460" spans="2:19" ht="18.75" x14ac:dyDescent="0.3">
      <c r="B460" s="2"/>
      <c r="C460" s="2"/>
      <c r="D460" s="2"/>
      <c r="E460" s="10"/>
      <c r="F460" s="10"/>
      <c r="G460" s="10"/>
      <c r="H460" s="10"/>
      <c r="I460" s="10"/>
      <c r="J460" s="1"/>
      <c r="K460" s="1"/>
      <c r="L460" s="2"/>
      <c r="M460" s="2"/>
      <c r="N460" s="2"/>
      <c r="O460" s="10"/>
      <c r="P460" s="10"/>
      <c r="Q460" s="10"/>
      <c r="R460" s="10"/>
      <c r="S460" s="10"/>
    </row>
    <row r="461" spans="2:19" ht="18.75" x14ac:dyDescent="0.3">
      <c r="B461" s="4"/>
      <c r="C461" s="35"/>
      <c r="D461" s="36"/>
      <c r="E461" s="5"/>
      <c r="F461" s="5"/>
      <c r="G461" s="5"/>
      <c r="H461" s="5"/>
      <c r="I461" s="5"/>
      <c r="J461" s="1"/>
      <c r="K461" s="1"/>
      <c r="L461" s="4"/>
      <c r="M461" s="35"/>
      <c r="N461" s="36"/>
      <c r="O461" s="5"/>
      <c r="P461" s="5"/>
      <c r="Q461" s="5"/>
      <c r="R461" s="5"/>
      <c r="S461" s="5"/>
    </row>
    <row r="462" spans="2:19" ht="18.75" x14ac:dyDescent="0.3">
      <c r="B462" s="4"/>
      <c r="C462" s="35"/>
      <c r="D462" s="36"/>
      <c r="E462" s="6"/>
      <c r="F462" s="5"/>
      <c r="G462" s="5"/>
      <c r="H462" s="5"/>
      <c r="I462" s="5"/>
      <c r="J462" s="1"/>
      <c r="K462" s="1"/>
      <c r="L462" s="4"/>
      <c r="M462" s="35"/>
      <c r="N462" s="36"/>
      <c r="O462" s="6"/>
      <c r="P462" s="5"/>
      <c r="Q462" s="5"/>
      <c r="R462" s="5"/>
      <c r="S462" s="5"/>
    </row>
    <row r="463" spans="2:19" ht="18.75" x14ac:dyDescent="0.3">
      <c r="B463" s="4"/>
      <c r="C463" s="35"/>
      <c r="D463" s="36"/>
      <c r="E463" s="5"/>
      <c r="F463" s="5"/>
      <c r="G463" s="5"/>
      <c r="H463" s="5"/>
      <c r="I463" s="5"/>
      <c r="J463" s="1"/>
      <c r="K463" s="1"/>
      <c r="L463" s="4"/>
      <c r="M463" s="35"/>
      <c r="N463" s="36"/>
      <c r="O463" s="5"/>
      <c r="P463" s="5"/>
      <c r="Q463" s="5"/>
      <c r="R463" s="5"/>
      <c r="S463" s="5"/>
    </row>
  </sheetData>
  <mergeCells count="473">
    <mergeCell ref="B176:H176"/>
    <mergeCell ref="L176:R176"/>
    <mergeCell ref="C450:D450"/>
    <mergeCell ref="M450:N450"/>
    <mergeCell ref="C451:D451"/>
    <mergeCell ref="M451:N451"/>
    <mergeCell ref="C452:D452"/>
    <mergeCell ref="M452:N452"/>
    <mergeCell ref="B443:I443"/>
    <mergeCell ref="L443:S443"/>
    <mergeCell ref="C434:D434"/>
    <mergeCell ref="M434:N434"/>
    <mergeCell ref="B441:H441"/>
    <mergeCell ref="L441:R441"/>
    <mergeCell ref="B442:H442"/>
    <mergeCell ref="L442:R442"/>
    <mergeCell ref="C430:D430"/>
    <mergeCell ref="M430:N430"/>
    <mergeCell ref="C431:D431"/>
    <mergeCell ref="M431:N431"/>
    <mergeCell ref="C433:D433"/>
    <mergeCell ref="M433:N433"/>
    <mergeCell ref="B425:I425"/>
    <mergeCell ref="L425:S425"/>
    <mergeCell ref="C461:D461"/>
    <mergeCell ref="M461:N461"/>
    <mergeCell ref="B444:I444"/>
    <mergeCell ref="L444:S444"/>
    <mergeCell ref="B447:I447"/>
    <mergeCell ref="L447:S447"/>
    <mergeCell ref="C462:D462"/>
    <mergeCell ref="M462:N462"/>
    <mergeCell ref="C463:D463"/>
    <mergeCell ref="M463:N463"/>
    <mergeCell ref="C453:D453"/>
    <mergeCell ref="M453:N453"/>
    <mergeCell ref="C454:D454"/>
    <mergeCell ref="M454:N454"/>
    <mergeCell ref="B458:I458"/>
    <mergeCell ref="L458:S458"/>
    <mergeCell ref="C428:D428"/>
    <mergeCell ref="M428:N428"/>
    <mergeCell ref="C429:D429"/>
    <mergeCell ref="M429:N429"/>
    <mergeCell ref="C419:D419"/>
    <mergeCell ref="M419:N419"/>
    <mergeCell ref="C420:D420"/>
    <mergeCell ref="M420:N420"/>
    <mergeCell ref="C421:D421"/>
    <mergeCell ref="M421:N421"/>
    <mergeCell ref="B414:I414"/>
    <mergeCell ref="L414:S414"/>
    <mergeCell ref="C417:D417"/>
    <mergeCell ref="M417:N417"/>
    <mergeCell ref="C418:D418"/>
    <mergeCell ref="M418:N418"/>
    <mergeCell ref="B409:H409"/>
    <mergeCell ref="L409:R409"/>
    <mergeCell ref="B410:I410"/>
    <mergeCell ref="L410:S410"/>
    <mergeCell ref="B411:I411"/>
    <mergeCell ref="L411:S411"/>
    <mergeCell ref="C400:D400"/>
    <mergeCell ref="M400:N400"/>
    <mergeCell ref="C401:D401"/>
    <mergeCell ref="M401:N401"/>
    <mergeCell ref="B408:H408"/>
    <mergeCell ref="L408:R408"/>
    <mergeCell ref="C396:D396"/>
    <mergeCell ref="M396:N396"/>
    <mergeCell ref="C397:D397"/>
    <mergeCell ref="M397:N397"/>
    <mergeCell ref="C398:D398"/>
    <mergeCell ref="M398:N398"/>
    <mergeCell ref="C388:D388"/>
    <mergeCell ref="M388:N388"/>
    <mergeCell ref="B392:I392"/>
    <mergeCell ref="L392:S392"/>
    <mergeCell ref="C395:D395"/>
    <mergeCell ref="M395:N395"/>
    <mergeCell ref="C385:D385"/>
    <mergeCell ref="M385:N385"/>
    <mergeCell ref="C386:D386"/>
    <mergeCell ref="M386:N386"/>
    <mergeCell ref="C387:D387"/>
    <mergeCell ref="M387:N387"/>
    <mergeCell ref="B378:I378"/>
    <mergeCell ref="L378:S378"/>
    <mergeCell ref="B381:I381"/>
    <mergeCell ref="L381:S381"/>
    <mergeCell ref="C384:D384"/>
    <mergeCell ref="M384:N384"/>
    <mergeCell ref="B375:H375"/>
    <mergeCell ref="L375:R375"/>
    <mergeCell ref="B376:H376"/>
    <mergeCell ref="L376:R376"/>
    <mergeCell ref="B377:I377"/>
    <mergeCell ref="L377:S377"/>
    <mergeCell ref="C365:D365"/>
    <mergeCell ref="M365:N365"/>
    <mergeCell ref="C367:D367"/>
    <mergeCell ref="M367:N367"/>
    <mergeCell ref="C368:D368"/>
    <mergeCell ref="M368:N368"/>
    <mergeCell ref="C362:D362"/>
    <mergeCell ref="M362:N362"/>
    <mergeCell ref="C363:D363"/>
    <mergeCell ref="M363:N363"/>
    <mergeCell ref="C364:D364"/>
    <mergeCell ref="M364:N364"/>
    <mergeCell ref="C354:D354"/>
    <mergeCell ref="M354:N354"/>
    <mergeCell ref="C355:D355"/>
    <mergeCell ref="M355:N355"/>
    <mergeCell ref="B359:I359"/>
    <mergeCell ref="L359:S359"/>
    <mergeCell ref="C351:D351"/>
    <mergeCell ref="M351:N351"/>
    <mergeCell ref="C352:D352"/>
    <mergeCell ref="M352:N352"/>
    <mergeCell ref="C353:D353"/>
    <mergeCell ref="M353:N353"/>
    <mergeCell ref="B344:I344"/>
    <mergeCell ref="L344:S344"/>
    <mergeCell ref="B345:I345"/>
    <mergeCell ref="L345:S345"/>
    <mergeCell ref="B348:I348"/>
    <mergeCell ref="L348:S348"/>
    <mergeCell ref="C335:D335"/>
    <mergeCell ref="M335:N335"/>
    <mergeCell ref="B342:H342"/>
    <mergeCell ref="L342:R342"/>
    <mergeCell ref="B343:H343"/>
    <mergeCell ref="L343:R343"/>
    <mergeCell ref="C331:D331"/>
    <mergeCell ref="M331:N331"/>
    <mergeCell ref="C332:D332"/>
    <mergeCell ref="M332:N332"/>
    <mergeCell ref="C334:D334"/>
    <mergeCell ref="M334:N334"/>
    <mergeCell ref="B326:I326"/>
    <mergeCell ref="L326:S326"/>
    <mergeCell ref="C329:D329"/>
    <mergeCell ref="M329:N329"/>
    <mergeCell ref="C330:D330"/>
    <mergeCell ref="M330:N330"/>
    <mergeCell ref="C320:D320"/>
    <mergeCell ref="M320:N320"/>
    <mergeCell ref="C321:D321"/>
    <mergeCell ref="M321:N321"/>
    <mergeCell ref="C322:D322"/>
    <mergeCell ref="M322:N322"/>
    <mergeCell ref="B315:I315"/>
    <mergeCell ref="L315:S315"/>
    <mergeCell ref="C318:D318"/>
    <mergeCell ref="M318:N318"/>
    <mergeCell ref="C319:D319"/>
    <mergeCell ref="M319:N319"/>
    <mergeCell ref="B310:H310"/>
    <mergeCell ref="L310:R310"/>
    <mergeCell ref="B311:I311"/>
    <mergeCell ref="L311:S311"/>
    <mergeCell ref="B312:I312"/>
    <mergeCell ref="L312:S312"/>
    <mergeCell ref="C301:D301"/>
    <mergeCell ref="M301:N301"/>
    <mergeCell ref="C302:D302"/>
    <mergeCell ref="M302:N302"/>
    <mergeCell ref="B309:H309"/>
    <mergeCell ref="L309:R309"/>
    <mergeCell ref="C297:D297"/>
    <mergeCell ref="M297:N297"/>
    <mergeCell ref="C298:D298"/>
    <mergeCell ref="M298:N298"/>
    <mergeCell ref="C299:D299"/>
    <mergeCell ref="M299:N299"/>
    <mergeCell ref="C289:D289"/>
    <mergeCell ref="M289:N289"/>
    <mergeCell ref="B293:I293"/>
    <mergeCell ref="L293:S293"/>
    <mergeCell ref="C296:D296"/>
    <mergeCell ref="M296:N296"/>
    <mergeCell ref="C286:D286"/>
    <mergeCell ref="M286:N286"/>
    <mergeCell ref="C287:D287"/>
    <mergeCell ref="M287:N287"/>
    <mergeCell ref="C288:D288"/>
    <mergeCell ref="M288:N288"/>
    <mergeCell ref="B279:I279"/>
    <mergeCell ref="L279:S279"/>
    <mergeCell ref="B282:I282"/>
    <mergeCell ref="L282:S282"/>
    <mergeCell ref="C285:D285"/>
    <mergeCell ref="M285:N285"/>
    <mergeCell ref="B276:H276"/>
    <mergeCell ref="L276:R276"/>
    <mergeCell ref="B277:H277"/>
    <mergeCell ref="L277:R277"/>
    <mergeCell ref="B278:I278"/>
    <mergeCell ref="L278:S278"/>
    <mergeCell ref="C266:D266"/>
    <mergeCell ref="M266:N266"/>
    <mergeCell ref="C268:D268"/>
    <mergeCell ref="M268:N268"/>
    <mergeCell ref="C269:D269"/>
    <mergeCell ref="M269:N269"/>
    <mergeCell ref="C263:D263"/>
    <mergeCell ref="M263:N263"/>
    <mergeCell ref="C264:D264"/>
    <mergeCell ref="M264:N264"/>
    <mergeCell ref="C265:D265"/>
    <mergeCell ref="M265:N265"/>
    <mergeCell ref="C255:D255"/>
    <mergeCell ref="M255:N255"/>
    <mergeCell ref="C256:D256"/>
    <mergeCell ref="M256:N256"/>
    <mergeCell ref="B260:I260"/>
    <mergeCell ref="L260:S260"/>
    <mergeCell ref="C252:D252"/>
    <mergeCell ref="M252:N252"/>
    <mergeCell ref="C253:D253"/>
    <mergeCell ref="M253:N253"/>
    <mergeCell ref="C254:D254"/>
    <mergeCell ref="M254:N254"/>
    <mergeCell ref="B245:I245"/>
    <mergeCell ref="L245:S245"/>
    <mergeCell ref="B246:I246"/>
    <mergeCell ref="L246:S246"/>
    <mergeCell ref="B249:I249"/>
    <mergeCell ref="L249:S249"/>
    <mergeCell ref="C236:D236"/>
    <mergeCell ref="M236:N236"/>
    <mergeCell ref="B243:H243"/>
    <mergeCell ref="L243:R243"/>
    <mergeCell ref="B244:H244"/>
    <mergeCell ref="L244:R244"/>
    <mergeCell ref="C232:D232"/>
    <mergeCell ref="M232:N232"/>
    <mergeCell ref="C233:D233"/>
    <mergeCell ref="M233:N233"/>
    <mergeCell ref="C235:D235"/>
    <mergeCell ref="M235:N235"/>
    <mergeCell ref="B227:I227"/>
    <mergeCell ref="L227:S227"/>
    <mergeCell ref="C230:D230"/>
    <mergeCell ref="M230:N230"/>
    <mergeCell ref="C231:D231"/>
    <mergeCell ref="M231:N231"/>
    <mergeCell ref="C221:D221"/>
    <mergeCell ref="M221:N221"/>
    <mergeCell ref="C222:D222"/>
    <mergeCell ref="M222:N222"/>
    <mergeCell ref="C223:D223"/>
    <mergeCell ref="M223:N223"/>
    <mergeCell ref="B216:I216"/>
    <mergeCell ref="L216:S216"/>
    <mergeCell ref="C219:D219"/>
    <mergeCell ref="M219:N219"/>
    <mergeCell ref="C220:D220"/>
    <mergeCell ref="M220:N220"/>
    <mergeCell ref="B211:H211"/>
    <mergeCell ref="L211:R211"/>
    <mergeCell ref="B212:I212"/>
    <mergeCell ref="L212:S212"/>
    <mergeCell ref="B213:I213"/>
    <mergeCell ref="L213:S213"/>
    <mergeCell ref="C202:D202"/>
    <mergeCell ref="M202:N202"/>
    <mergeCell ref="C203:D203"/>
    <mergeCell ref="M203:N203"/>
    <mergeCell ref="B210:H210"/>
    <mergeCell ref="L210:R210"/>
    <mergeCell ref="C198:D198"/>
    <mergeCell ref="M198:N198"/>
    <mergeCell ref="C199:D199"/>
    <mergeCell ref="M199:N199"/>
    <mergeCell ref="C200:D200"/>
    <mergeCell ref="M200:N200"/>
    <mergeCell ref="C190:D190"/>
    <mergeCell ref="M190:N190"/>
    <mergeCell ref="B194:I194"/>
    <mergeCell ref="L194:S194"/>
    <mergeCell ref="C197:D197"/>
    <mergeCell ref="M197:N197"/>
    <mergeCell ref="C187:D187"/>
    <mergeCell ref="M187:N187"/>
    <mergeCell ref="C188:D188"/>
    <mergeCell ref="M188:N188"/>
    <mergeCell ref="C189:D189"/>
    <mergeCell ref="M189:N189"/>
    <mergeCell ref="B180:I180"/>
    <mergeCell ref="L180:S180"/>
    <mergeCell ref="B183:I183"/>
    <mergeCell ref="L183:S183"/>
    <mergeCell ref="C186:D186"/>
    <mergeCell ref="M186:N186"/>
    <mergeCell ref="B177:H177"/>
    <mergeCell ref="L177:R177"/>
    <mergeCell ref="B178:H178"/>
    <mergeCell ref="L178:R178"/>
    <mergeCell ref="B179:I179"/>
    <mergeCell ref="L179:S179"/>
    <mergeCell ref="C167:D167"/>
    <mergeCell ref="M167:N167"/>
    <mergeCell ref="C170:D170"/>
    <mergeCell ref="M170:N170"/>
    <mergeCell ref="C164:D164"/>
    <mergeCell ref="M164:N164"/>
    <mergeCell ref="C165:D165"/>
    <mergeCell ref="M165:N165"/>
    <mergeCell ref="C166:D166"/>
    <mergeCell ref="M166:N166"/>
    <mergeCell ref="C168:D168"/>
    <mergeCell ref="M168:N168"/>
    <mergeCell ref="C156:D156"/>
    <mergeCell ref="M156:N156"/>
    <mergeCell ref="C158:D158"/>
    <mergeCell ref="M157:N157"/>
    <mergeCell ref="B161:I161"/>
    <mergeCell ref="L161:S161"/>
    <mergeCell ref="C153:D153"/>
    <mergeCell ref="M153:N153"/>
    <mergeCell ref="C154:D154"/>
    <mergeCell ref="M154:N154"/>
    <mergeCell ref="C155:D155"/>
    <mergeCell ref="M155:N155"/>
    <mergeCell ref="M158:N158"/>
    <mergeCell ref="C157:D157"/>
    <mergeCell ref="B146:I146"/>
    <mergeCell ref="L146:S146"/>
    <mergeCell ref="B147:I147"/>
    <mergeCell ref="L147:S147"/>
    <mergeCell ref="B150:I150"/>
    <mergeCell ref="L150:S150"/>
    <mergeCell ref="M136:N136"/>
    <mergeCell ref="B143:H143"/>
    <mergeCell ref="L143:R143"/>
    <mergeCell ref="B144:H144"/>
    <mergeCell ref="L144:R144"/>
    <mergeCell ref="C132:D132"/>
    <mergeCell ref="M132:N132"/>
    <mergeCell ref="C133:D133"/>
    <mergeCell ref="M133:N133"/>
    <mergeCell ref="C135:D135"/>
    <mergeCell ref="C134:D134"/>
    <mergeCell ref="M134:N134"/>
    <mergeCell ref="B127:I127"/>
    <mergeCell ref="L127:S127"/>
    <mergeCell ref="C130:D130"/>
    <mergeCell ref="M130:N130"/>
    <mergeCell ref="C131:D131"/>
    <mergeCell ref="M131:N131"/>
    <mergeCell ref="C121:D121"/>
    <mergeCell ref="M121:N121"/>
    <mergeCell ref="C122:D122"/>
    <mergeCell ref="M124:N124"/>
    <mergeCell ref="C123:D123"/>
    <mergeCell ref="M123:N123"/>
    <mergeCell ref="M122:N122"/>
    <mergeCell ref="B116:I116"/>
    <mergeCell ref="L116:S116"/>
    <mergeCell ref="C119:D119"/>
    <mergeCell ref="M119:N119"/>
    <mergeCell ref="C120:D120"/>
    <mergeCell ref="M120:N120"/>
    <mergeCell ref="C124:D124"/>
    <mergeCell ref="C97:D97"/>
    <mergeCell ref="C98:D98"/>
    <mergeCell ref="C99:D99"/>
    <mergeCell ref="B110:H110"/>
    <mergeCell ref="L110:R110"/>
    <mergeCell ref="B112:I112"/>
    <mergeCell ref="L112:S112"/>
    <mergeCell ref="B113:I113"/>
    <mergeCell ref="L113:S113"/>
    <mergeCell ref="C102:D102"/>
    <mergeCell ref="M102:N102"/>
    <mergeCell ref="B109:H109"/>
    <mergeCell ref="L109:R109"/>
    <mergeCell ref="C100:D100"/>
    <mergeCell ref="M99:N99"/>
    <mergeCell ref="M98:N98"/>
    <mergeCell ref="M101:N101"/>
    <mergeCell ref="M88:N88"/>
    <mergeCell ref="B92:I92"/>
    <mergeCell ref="L92:S92"/>
    <mergeCell ref="C96:D96"/>
    <mergeCell ref="C85:D85"/>
    <mergeCell ref="M85:N85"/>
    <mergeCell ref="C86:D86"/>
    <mergeCell ref="M86:N86"/>
    <mergeCell ref="C88:D88"/>
    <mergeCell ref="M87:N87"/>
    <mergeCell ref="C87:D87"/>
    <mergeCell ref="C95:D95"/>
    <mergeCell ref="B78:I78"/>
    <mergeCell ref="L78:S78"/>
    <mergeCell ref="B81:I81"/>
    <mergeCell ref="L81:S81"/>
    <mergeCell ref="C84:D84"/>
    <mergeCell ref="M84:N84"/>
    <mergeCell ref="B74:H74"/>
    <mergeCell ref="L74:R74"/>
    <mergeCell ref="B75:H75"/>
    <mergeCell ref="L75:R75"/>
    <mergeCell ref="B77:I77"/>
    <mergeCell ref="L77:S77"/>
    <mergeCell ref="M64:N64"/>
    <mergeCell ref="C66:D66"/>
    <mergeCell ref="C67:D67"/>
    <mergeCell ref="M67:N67"/>
    <mergeCell ref="C61:D61"/>
    <mergeCell ref="M61:N61"/>
    <mergeCell ref="C62:D62"/>
    <mergeCell ref="M62:N62"/>
    <mergeCell ref="C63:D63"/>
    <mergeCell ref="M63:N63"/>
    <mergeCell ref="C64:D64"/>
    <mergeCell ref="M65:N65"/>
    <mergeCell ref="C54:D54"/>
    <mergeCell ref="C53:D53"/>
    <mergeCell ref="M54:N54"/>
    <mergeCell ref="B58:I58"/>
    <mergeCell ref="L58:S58"/>
    <mergeCell ref="C50:D50"/>
    <mergeCell ref="M50:N50"/>
    <mergeCell ref="C51:D51"/>
    <mergeCell ref="M51:N51"/>
    <mergeCell ref="C52:D52"/>
    <mergeCell ref="M52:N52"/>
    <mergeCell ref="M53:N53"/>
    <mergeCell ref="B2:I2"/>
    <mergeCell ref="B3:I3"/>
    <mergeCell ref="L2:S2"/>
    <mergeCell ref="L3:S3"/>
    <mergeCell ref="M11:N11"/>
    <mergeCell ref="M12:N12"/>
    <mergeCell ref="M13:N13"/>
    <mergeCell ref="M21:N21"/>
    <mergeCell ref="M22:N22"/>
    <mergeCell ref="B6:I6"/>
    <mergeCell ref="B17:I17"/>
    <mergeCell ref="C21:D21"/>
    <mergeCell ref="C22:D22"/>
    <mergeCell ref="C9:D9"/>
    <mergeCell ref="C10:D10"/>
    <mergeCell ref="C11:D11"/>
    <mergeCell ref="C12:D12"/>
    <mergeCell ref="C13:D13"/>
    <mergeCell ref="C20:D20"/>
    <mergeCell ref="M20:N20"/>
    <mergeCell ref="M10:N10"/>
    <mergeCell ref="L6:S6"/>
    <mergeCell ref="L17:S17"/>
    <mergeCell ref="M9:N9"/>
    <mergeCell ref="L43:S43"/>
    <mergeCell ref="B44:I44"/>
    <mergeCell ref="L44:S44"/>
    <mergeCell ref="B47:I47"/>
    <mergeCell ref="L47:S47"/>
    <mergeCell ref="C27:D27"/>
    <mergeCell ref="B34:H34"/>
    <mergeCell ref="C23:D23"/>
    <mergeCell ref="M27:N27"/>
    <mergeCell ref="M23:N23"/>
    <mergeCell ref="C25:D25"/>
    <mergeCell ref="M24:N24"/>
    <mergeCell ref="B35:H35"/>
    <mergeCell ref="L34:R34"/>
    <mergeCell ref="L35:R35"/>
    <mergeCell ref="C24:D24"/>
    <mergeCell ref="M26:N26"/>
    <mergeCell ref="B43:I43"/>
  </mergeCells>
  <pageMargins left="0.70866141732283472" right="0.70866141732283472" top="0.74803149606299213" bottom="1.1417322834645669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3"/>
  <sheetViews>
    <sheetView tabSelected="1" topLeftCell="A145" zoomScale="60" zoomScaleNormal="60" workbookViewId="0">
      <selection activeCell="W144" sqref="W144"/>
    </sheetView>
  </sheetViews>
  <sheetFormatPr defaultRowHeight="15" x14ac:dyDescent="0.25"/>
  <cols>
    <col min="1" max="1" width="2.140625" customWidth="1"/>
    <col min="2" max="2" width="3.5703125" customWidth="1"/>
    <col min="3" max="3" width="10.42578125" customWidth="1"/>
    <col min="4" max="4" width="14.5703125" customWidth="1"/>
    <col min="5" max="5" width="15" customWidth="1"/>
    <col min="6" max="6" width="9.140625" customWidth="1"/>
    <col min="7" max="8" width="9.28515625" customWidth="1"/>
    <col min="9" max="9" width="9" customWidth="1"/>
    <col min="10" max="10" width="7.28515625" customWidth="1"/>
    <col min="11" max="11" width="5.5703125" customWidth="1"/>
    <col min="12" max="12" width="3.7109375" customWidth="1"/>
    <col min="13" max="13" width="11" customWidth="1"/>
    <col min="14" max="14" width="13.85546875" customWidth="1"/>
    <col min="15" max="15" width="15.5703125" customWidth="1"/>
    <col min="16" max="16" width="8.85546875" customWidth="1"/>
    <col min="17" max="17" width="9" customWidth="1"/>
    <col min="18" max="18" width="9.28515625" customWidth="1"/>
    <col min="19" max="19" width="9.5703125" customWidth="1"/>
  </cols>
  <sheetData>
    <row r="1" spans="1:19" ht="18.7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customHeight="1" x14ac:dyDescent="0.3">
      <c r="A2" s="1"/>
      <c r="B2" s="32" t="s">
        <v>0</v>
      </c>
      <c r="C2" s="32"/>
      <c r="D2" s="32"/>
      <c r="E2" s="32"/>
      <c r="F2" s="32"/>
      <c r="G2" s="32"/>
      <c r="H2" s="32"/>
      <c r="I2" s="32"/>
      <c r="J2" s="1"/>
      <c r="K2" s="1"/>
      <c r="L2" s="32" t="s">
        <v>0</v>
      </c>
      <c r="M2" s="32"/>
      <c r="N2" s="32"/>
      <c r="O2" s="32"/>
      <c r="P2" s="32"/>
      <c r="Q2" s="32"/>
      <c r="R2" s="32"/>
      <c r="S2" s="32"/>
    </row>
    <row r="3" spans="1:19" ht="18" customHeight="1" x14ac:dyDescent="0.3">
      <c r="A3" s="1"/>
      <c r="B3" s="33" t="s">
        <v>88</v>
      </c>
      <c r="C3" s="33"/>
      <c r="D3" s="33"/>
      <c r="E3" s="33"/>
      <c r="F3" s="33"/>
      <c r="G3" s="33"/>
      <c r="H3" s="33"/>
      <c r="I3" s="33"/>
      <c r="J3" s="1"/>
      <c r="K3" s="1"/>
      <c r="L3" s="33" t="s">
        <v>89</v>
      </c>
      <c r="M3" s="33"/>
      <c r="N3" s="33"/>
      <c r="O3" s="33"/>
      <c r="P3" s="33"/>
      <c r="Q3" s="33"/>
      <c r="R3" s="33"/>
      <c r="S3" s="33"/>
    </row>
    <row r="4" spans="1:19" ht="18" customHeight="1" x14ac:dyDescent="0.3">
      <c r="A4" s="1"/>
      <c r="B4" s="26"/>
      <c r="C4" s="26"/>
      <c r="D4" s="26"/>
      <c r="E4" s="26"/>
      <c r="F4" s="26"/>
      <c r="G4" s="1"/>
      <c r="H4" s="1"/>
      <c r="I4" s="1"/>
      <c r="J4" s="1"/>
      <c r="K4" s="1"/>
      <c r="L4" s="26"/>
      <c r="M4" s="26"/>
      <c r="N4" s="26"/>
      <c r="O4" s="26"/>
      <c r="P4" s="26"/>
      <c r="Q4" s="1"/>
      <c r="R4" s="1"/>
      <c r="S4" s="1"/>
    </row>
    <row r="5" spans="1:19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8" customHeight="1" x14ac:dyDescent="0.3">
      <c r="A6" s="1"/>
      <c r="B6" s="33" t="s">
        <v>1</v>
      </c>
      <c r="C6" s="33"/>
      <c r="D6" s="33"/>
      <c r="E6" s="33"/>
      <c r="F6" s="33"/>
      <c r="G6" s="33"/>
      <c r="H6" s="33"/>
      <c r="I6" s="33"/>
      <c r="J6" s="1"/>
      <c r="K6" s="1"/>
      <c r="L6" s="33" t="s">
        <v>1</v>
      </c>
      <c r="M6" s="33"/>
      <c r="N6" s="33"/>
      <c r="O6" s="33"/>
      <c r="P6" s="33"/>
      <c r="Q6" s="33"/>
      <c r="R6" s="33"/>
      <c r="S6" s="33"/>
    </row>
    <row r="7" spans="1:19" ht="12" customHeight="1" x14ac:dyDescent="0.3">
      <c r="A7" s="1"/>
      <c r="B7" s="26"/>
      <c r="C7" s="26"/>
      <c r="D7" s="26"/>
      <c r="E7" s="26"/>
      <c r="F7" s="26"/>
      <c r="G7" s="26"/>
      <c r="H7" s="26"/>
      <c r="I7" s="26"/>
      <c r="J7" s="1"/>
      <c r="K7" s="1"/>
      <c r="L7" s="26"/>
      <c r="M7" s="26"/>
      <c r="N7" s="26"/>
      <c r="O7" s="26"/>
      <c r="P7" s="26"/>
      <c r="Q7" s="26"/>
      <c r="R7" s="26"/>
      <c r="S7" s="26"/>
    </row>
    <row r="8" spans="1:19" ht="18" customHeight="1" x14ac:dyDescent="0.3">
      <c r="A8" s="1"/>
      <c r="B8" s="2"/>
      <c r="C8" s="2"/>
      <c r="D8" s="2"/>
      <c r="E8" s="26" t="s">
        <v>15</v>
      </c>
      <c r="F8" s="26" t="s">
        <v>10</v>
      </c>
      <c r="G8" s="26" t="s">
        <v>11</v>
      </c>
      <c r="H8" s="26" t="s">
        <v>12</v>
      </c>
      <c r="I8" s="26" t="s">
        <v>9</v>
      </c>
      <c r="J8" s="1"/>
      <c r="K8" s="1"/>
      <c r="L8" s="2"/>
      <c r="M8" s="2"/>
      <c r="N8" s="2"/>
      <c r="O8" s="26" t="s">
        <v>15</v>
      </c>
      <c r="P8" s="26" t="s">
        <v>10</v>
      </c>
      <c r="Q8" s="26" t="s">
        <v>11</v>
      </c>
      <c r="R8" s="26" t="s">
        <v>12</v>
      </c>
      <c r="S8" s="26" t="s">
        <v>9</v>
      </c>
    </row>
    <row r="9" spans="1:19" ht="19.5" customHeight="1" x14ac:dyDescent="0.3">
      <c r="A9" s="1"/>
      <c r="B9" s="4" t="s">
        <v>2</v>
      </c>
      <c r="C9" s="40" t="s">
        <v>17</v>
      </c>
      <c r="D9" s="40"/>
      <c r="E9" s="5" t="s">
        <v>45</v>
      </c>
      <c r="F9" s="5">
        <v>7</v>
      </c>
      <c r="G9" s="5">
        <v>13</v>
      </c>
      <c r="H9" s="5">
        <v>33</v>
      </c>
      <c r="I9" s="5">
        <v>287.5</v>
      </c>
      <c r="J9" s="1"/>
      <c r="K9" s="1"/>
      <c r="L9" s="4" t="s">
        <v>2</v>
      </c>
      <c r="M9" s="40" t="s">
        <v>50</v>
      </c>
      <c r="N9" s="40"/>
      <c r="O9" s="5" t="s">
        <v>51</v>
      </c>
      <c r="P9" s="5">
        <v>10.95</v>
      </c>
      <c r="Q9" s="5">
        <v>10.5</v>
      </c>
      <c r="R9" s="5">
        <v>42.7</v>
      </c>
      <c r="S9" s="5">
        <v>420</v>
      </c>
    </row>
    <row r="10" spans="1:19" ht="18" customHeight="1" x14ac:dyDescent="0.3">
      <c r="A10" s="1"/>
      <c r="B10" s="4" t="s">
        <v>4</v>
      </c>
      <c r="C10" s="41" t="s">
        <v>13</v>
      </c>
      <c r="D10" s="41"/>
      <c r="E10" s="5">
        <v>200</v>
      </c>
      <c r="F10" s="5">
        <v>0.2</v>
      </c>
      <c r="G10" s="5">
        <v>0</v>
      </c>
      <c r="H10" s="5">
        <v>15</v>
      </c>
      <c r="I10" s="5">
        <v>58</v>
      </c>
      <c r="J10" s="1"/>
      <c r="K10" s="1"/>
      <c r="L10" s="4" t="s">
        <v>4</v>
      </c>
      <c r="M10" s="40" t="s">
        <v>13</v>
      </c>
      <c r="N10" s="40"/>
      <c r="O10" s="5">
        <v>200</v>
      </c>
      <c r="P10" s="5">
        <v>0.2</v>
      </c>
      <c r="Q10" s="5">
        <v>0</v>
      </c>
      <c r="R10" s="5">
        <v>15</v>
      </c>
      <c r="S10" s="5">
        <v>58</v>
      </c>
    </row>
    <row r="11" spans="1:19" ht="18" customHeight="1" x14ac:dyDescent="0.3">
      <c r="A11" s="1"/>
      <c r="B11" s="4" t="s">
        <v>5</v>
      </c>
      <c r="C11" s="40" t="s">
        <v>14</v>
      </c>
      <c r="D11" s="40"/>
      <c r="E11" s="5">
        <v>10</v>
      </c>
      <c r="F11" s="5">
        <v>0.1</v>
      </c>
      <c r="G11" s="5">
        <v>7.25</v>
      </c>
      <c r="H11" s="5">
        <v>0.14000000000000001</v>
      </c>
      <c r="I11" s="5">
        <v>66.2</v>
      </c>
      <c r="J11" s="1"/>
      <c r="K11" s="1"/>
      <c r="L11" s="18" t="s">
        <v>5</v>
      </c>
      <c r="M11" s="37" t="s">
        <v>26</v>
      </c>
      <c r="N11" s="37"/>
      <c r="O11" s="19">
        <v>200</v>
      </c>
      <c r="P11" s="5">
        <v>5.6</v>
      </c>
      <c r="Q11" s="5">
        <v>2.4</v>
      </c>
      <c r="R11" s="5">
        <v>36</v>
      </c>
      <c r="S11" s="5">
        <v>188</v>
      </c>
    </row>
    <row r="12" spans="1:19" ht="18" customHeight="1" x14ac:dyDescent="0.3">
      <c r="A12" s="1"/>
      <c r="B12" s="4" t="s">
        <v>6</v>
      </c>
      <c r="C12" s="40" t="s">
        <v>37</v>
      </c>
      <c r="D12" s="40"/>
      <c r="E12" s="5">
        <v>40</v>
      </c>
      <c r="F12" s="5">
        <v>8.8000000000000007</v>
      </c>
      <c r="G12" s="5">
        <v>11.6</v>
      </c>
      <c r="H12" s="5">
        <v>89.2</v>
      </c>
      <c r="I12" s="5">
        <v>500</v>
      </c>
      <c r="J12" s="1"/>
      <c r="K12" s="1"/>
      <c r="L12" s="20"/>
      <c r="M12" s="38"/>
      <c r="N12" s="38"/>
      <c r="O12" s="17"/>
      <c r="P12" s="17"/>
      <c r="Q12" s="17"/>
      <c r="R12" s="17"/>
      <c r="S12" s="17"/>
    </row>
    <row r="13" spans="1:19" ht="18" customHeight="1" x14ac:dyDescent="0.3">
      <c r="A13" s="1"/>
      <c r="B13" s="4" t="s">
        <v>21</v>
      </c>
      <c r="C13" s="40" t="s">
        <v>56</v>
      </c>
      <c r="D13" s="40"/>
      <c r="E13" s="5">
        <v>50</v>
      </c>
      <c r="F13" s="5">
        <v>3.8</v>
      </c>
      <c r="G13" s="5">
        <v>1.4</v>
      </c>
      <c r="H13" s="5">
        <v>25.7</v>
      </c>
      <c r="I13" s="5">
        <v>131</v>
      </c>
      <c r="J13" s="1"/>
      <c r="K13" s="1"/>
      <c r="L13" s="7"/>
      <c r="M13" s="39"/>
      <c r="N13" s="39"/>
      <c r="O13" s="9"/>
      <c r="P13" s="9"/>
      <c r="Q13" s="9"/>
      <c r="R13" s="9"/>
      <c r="S13" s="9"/>
    </row>
    <row r="14" spans="1:19" ht="18.75" x14ac:dyDescent="0.3">
      <c r="A14" s="1"/>
      <c r="B14" s="2"/>
      <c r="C14" s="2"/>
      <c r="D14" s="2"/>
      <c r="E14" s="2"/>
      <c r="F14" s="2"/>
      <c r="G14" s="1"/>
      <c r="H14" s="1"/>
      <c r="I14" s="1"/>
      <c r="J14" s="1"/>
      <c r="K14" s="1"/>
      <c r="L14" s="2"/>
      <c r="M14" s="2"/>
      <c r="N14" s="2"/>
      <c r="O14" s="2"/>
      <c r="P14" s="2"/>
      <c r="Q14" s="1"/>
      <c r="R14" s="1"/>
      <c r="S14" s="1"/>
    </row>
    <row r="15" spans="1:19" ht="18.75" x14ac:dyDescent="0.3">
      <c r="A15" s="1"/>
      <c r="B15" s="26"/>
      <c r="C15" s="26"/>
      <c r="D15" s="26"/>
      <c r="E15" s="26"/>
      <c r="F15" s="26"/>
      <c r="G15" s="1"/>
      <c r="H15" s="1"/>
      <c r="I15" s="1"/>
      <c r="J15" s="1"/>
      <c r="K15" s="1"/>
      <c r="L15" s="26"/>
      <c r="M15" s="26"/>
      <c r="N15" s="26"/>
      <c r="O15" s="26"/>
      <c r="P15" s="26"/>
      <c r="Q15" s="1"/>
      <c r="R15" s="1"/>
      <c r="S15" s="1"/>
    </row>
    <row r="16" spans="1:19" ht="18.7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8" customHeight="1" x14ac:dyDescent="0.3">
      <c r="A17" s="1"/>
      <c r="B17" s="33" t="s">
        <v>3</v>
      </c>
      <c r="C17" s="33"/>
      <c r="D17" s="33"/>
      <c r="E17" s="33"/>
      <c r="F17" s="33"/>
      <c r="G17" s="33"/>
      <c r="H17" s="33"/>
      <c r="I17" s="33"/>
      <c r="J17" s="1"/>
      <c r="K17" s="1"/>
      <c r="L17" s="33" t="s">
        <v>3</v>
      </c>
      <c r="M17" s="33"/>
      <c r="N17" s="33"/>
      <c r="O17" s="33"/>
      <c r="P17" s="33"/>
      <c r="Q17" s="33"/>
      <c r="R17" s="33"/>
      <c r="S17" s="33"/>
    </row>
    <row r="18" spans="1:19" ht="12" customHeight="1" x14ac:dyDescent="0.3">
      <c r="A18" s="1"/>
      <c r="B18" s="26"/>
      <c r="C18" s="26"/>
      <c r="D18" s="26"/>
      <c r="E18" s="26"/>
      <c r="F18" s="26"/>
      <c r="G18" s="26"/>
      <c r="H18" s="26"/>
      <c r="I18" s="26"/>
      <c r="J18" s="1"/>
      <c r="K18" s="1"/>
      <c r="L18" s="26"/>
      <c r="M18" s="26"/>
      <c r="N18" s="26"/>
      <c r="O18" s="26"/>
      <c r="P18" s="26"/>
      <c r="Q18" s="26"/>
      <c r="R18" s="26"/>
      <c r="S18" s="26"/>
    </row>
    <row r="19" spans="1:19" ht="18" customHeight="1" x14ac:dyDescent="0.3">
      <c r="A19" s="1"/>
      <c r="B19" s="2"/>
      <c r="C19" s="2"/>
      <c r="D19" s="2"/>
      <c r="E19" s="26" t="s">
        <v>15</v>
      </c>
      <c r="F19" s="26" t="s">
        <v>10</v>
      </c>
      <c r="G19" s="26" t="s">
        <v>11</v>
      </c>
      <c r="H19" s="26" t="s">
        <v>12</v>
      </c>
      <c r="I19" s="26" t="s">
        <v>9</v>
      </c>
      <c r="J19" s="1"/>
      <c r="K19" s="1"/>
      <c r="L19" s="2"/>
      <c r="M19" s="2"/>
      <c r="N19" s="2"/>
      <c r="O19" s="26" t="s">
        <v>15</v>
      </c>
      <c r="P19" s="26" t="s">
        <v>10</v>
      </c>
      <c r="Q19" s="26" t="s">
        <v>11</v>
      </c>
      <c r="R19" s="26" t="s">
        <v>12</v>
      </c>
      <c r="S19" s="26" t="s">
        <v>9</v>
      </c>
    </row>
    <row r="20" spans="1:19" ht="18" customHeight="1" x14ac:dyDescent="0.3">
      <c r="A20" s="1"/>
      <c r="B20" s="4" t="s">
        <v>2</v>
      </c>
      <c r="C20" s="35" t="s">
        <v>27</v>
      </c>
      <c r="D20" s="36"/>
      <c r="E20" s="5">
        <v>100</v>
      </c>
      <c r="F20" s="5">
        <v>1.3</v>
      </c>
      <c r="G20" s="5">
        <v>7.4</v>
      </c>
      <c r="H20" s="5">
        <v>8.5</v>
      </c>
      <c r="I20" s="5">
        <v>106</v>
      </c>
      <c r="J20" s="1"/>
      <c r="K20" s="1"/>
      <c r="L20" s="4" t="s">
        <v>2</v>
      </c>
      <c r="M20" s="35" t="s">
        <v>31</v>
      </c>
      <c r="N20" s="36"/>
      <c r="O20" s="5">
        <v>100</v>
      </c>
      <c r="P20" s="5">
        <v>1.5</v>
      </c>
      <c r="Q20" s="5">
        <v>2</v>
      </c>
      <c r="R20" s="5">
        <v>10.7</v>
      </c>
      <c r="S20" s="5">
        <v>67</v>
      </c>
    </row>
    <row r="21" spans="1:19" ht="18" customHeight="1" x14ac:dyDescent="0.3">
      <c r="A21" s="1"/>
      <c r="B21" s="4" t="s">
        <v>4</v>
      </c>
      <c r="C21" s="35" t="s">
        <v>46</v>
      </c>
      <c r="D21" s="36"/>
      <c r="E21" s="5" t="s">
        <v>48</v>
      </c>
      <c r="F21" s="25">
        <f>1.8/250*300</f>
        <v>2.16</v>
      </c>
      <c r="G21" s="25">
        <f>5.2/250*300</f>
        <v>6.2399999999999993</v>
      </c>
      <c r="H21" s="25">
        <f>16.5/250*300</f>
        <v>19.8</v>
      </c>
      <c r="I21" s="25">
        <f>122/250*300</f>
        <v>146.4</v>
      </c>
      <c r="J21" s="1"/>
      <c r="K21" s="1"/>
      <c r="L21" s="4" t="s">
        <v>4</v>
      </c>
      <c r="M21" s="35" t="s">
        <v>52</v>
      </c>
      <c r="N21" s="36"/>
      <c r="O21" s="5" t="s">
        <v>54</v>
      </c>
      <c r="P21" s="5">
        <f>3/250*300</f>
        <v>3.6</v>
      </c>
      <c r="Q21" s="5">
        <f>4.5/250*300</f>
        <v>5.3999999999999995</v>
      </c>
      <c r="R21" s="5">
        <f>20.1/250*300</f>
        <v>24.12</v>
      </c>
      <c r="S21" s="5">
        <f>135/250*300</f>
        <v>162</v>
      </c>
    </row>
    <row r="22" spans="1:19" ht="18" customHeight="1" x14ac:dyDescent="0.3">
      <c r="A22" s="1"/>
      <c r="B22" s="4" t="s">
        <v>5</v>
      </c>
      <c r="C22" s="35" t="s">
        <v>47</v>
      </c>
      <c r="D22" s="36"/>
      <c r="E22" s="6" t="s">
        <v>49</v>
      </c>
      <c r="F22" s="5">
        <v>18.2</v>
      </c>
      <c r="G22" s="5">
        <v>10.4</v>
      </c>
      <c r="H22" s="5">
        <v>13.8</v>
      </c>
      <c r="I22" s="5">
        <v>222</v>
      </c>
      <c r="J22" s="1"/>
      <c r="K22" s="1"/>
      <c r="L22" s="4" t="s">
        <v>5</v>
      </c>
      <c r="M22" s="35" t="s">
        <v>29</v>
      </c>
      <c r="N22" s="36"/>
      <c r="O22" s="11" t="s">
        <v>39</v>
      </c>
      <c r="P22" s="5">
        <v>23.2</v>
      </c>
      <c r="Q22" s="5">
        <v>10.4</v>
      </c>
      <c r="R22" s="5">
        <v>44.4</v>
      </c>
      <c r="S22" s="5">
        <v>362</v>
      </c>
    </row>
    <row r="23" spans="1:19" ht="18" customHeight="1" x14ac:dyDescent="0.3">
      <c r="A23" s="1"/>
      <c r="B23" s="4" t="s">
        <v>6</v>
      </c>
      <c r="C23" s="35" t="s">
        <v>16</v>
      </c>
      <c r="D23" s="36"/>
      <c r="E23" s="5">
        <v>180</v>
      </c>
      <c r="F23" s="25">
        <f>5.4/150*180</f>
        <v>6.48</v>
      </c>
      <c r="G23" s="25">
        <f>0.6/150*180</f>
        <v>0.72</v>
      </c>
      <c r="H23" s="25">
        <f>30/150*180</f>
        <v>36</v>
      </c>
      <c r="I23" s="25">
        <f>147/150*180</f>
        <v>176.4</v>
      </c>
      <c r="J23" s="1"/>
      <c r="K23" s="1"/>
      <c r="L23" s="4" t="s">
        <v>6</v>
      </c>
      <c r="M23" s="35" t="s">
        <v>53</v>
      </c>
      <c r="N23" s="36"/>
      <c r="O23" s="5">
        <v>200</v>
      </c>
      <c r="P23" s="5">
        <v>0.6</v>
      </c>
      <c r="Q23" s="5">
        <v>0</v>
      </c>
      <c r="R23" s="5">
        <v>31.4</v>
      </c>
      <c r="S23" s="5">
        <v>124</v>
      </c>
    </row>
    <row r="24" spans="1:19" ht="18" customHeight="1" x14ac:dyDescent="0.3">
      <c r="A24" s="1"/>
      <c r="B24" s="4" t="s">
        <v>21</v>
      </c>
      <c r="C24" s="40" t="s">
        <v>13</v>
      </c>
      <c r="D24" s="40"/>
      <c r="E24" s="5">
        <v>200</v>
      </c>
      <c r="F24" s="5">
        <v>0.2</v>
      </c>
      <c r="G24" s="5">
        <v>0</v>
      </c>
      <c r="H24" s="5">
        <v>15</v>
      </c>
      <c r="I24" s="5">
        <v>58</v>
      </c>
      <c r="J24" s="1"/>
      <c r="K24" s="1"/>
      <c r="L24" s="4" t="s">
        <v>21</v>
      </c>
      <c r="M24" s="40" t="s">
        <v>56</v>
      </c>
      <c r="N24" s="40"/>
      <c r="O24" s="5">
        <v>50</v>
      </c>
      <c r="P24" s="5">
        <v>3.8</v>
      </c>
      <c r="Q24" s="5">
        <v>1.4</v>
      </c>
      <c r="R24" s="5">
        <v>25.7</v>
      </c>
      <c r="S24" s="5">
        <v>131</v>
      </c>
    </row>
    <row r="25" spans="1:19" ht="18" customHeight="1" x14ac:dyDescent="0.3">
      <c r="A25" s="1"/>
      <c r="B25" s="4" t="s">
        <v>24</v>
      </c>
      <c r="C25" s="40" t="s">
        <v>56</v>
      </c>
      <c r="D25" s="40"/>
      <c r="E25" s="5">
        <v>50</v>
      </c>
      <c r="F25" s="5">
        <v>3.8</v>
      </c>
      <c r="G25" s="5">
        <v>1.4</v>
      </c>
      <c r="H25" s="5">
        <v>25.7</v>
      </c>
      <c r="I25" s="5">
        <v>131</v>
      </c>
      <c r="J25" s="1"/>
      <c r="K25" s="1"/>
      <c r="L25" s="18" t="s">
        <v>24</v>
      </c>
      <c r="M25" s="30" t="s">
        <v>25</v>
      </c>
      <c r="N25" s="30"/>
      <c r="O25" s="19">
        <v>75</v>
      </c>
      <c r="P25" s="19">
        <v>3.45</v>
      </c>
      <c r="Q25" s="19">
        <v>0.08</v>
      </c>
      <c r="R25" s="19">
        <v>29.6</v>
      </c>
      <c r="S25" s="19">
        <v>150</v>
      </c>
    </row>
    <row r="26" spans="1:19" ht="18" customHeight="1" x14ac:dyDescent="0.3">
      <c r="A26" s="1"/>
      <c r="B26" s="4" t="s">
        <v>32</v>
      </c>
      <c r="C26" s="27" t="s">
        <v>25</v>
      </c>
      <c r="D26" s="27"/>
      <c r="E26" s="5">
        <v>75</v>
      </c>
      <c r="F26" s="5">
        <v>3.45</v>
      </c>
      <c r="G26" s="5">
        <v>0.08</v>
      </c>
      <c r="H26" s="5">
        <v>29.6</v>
      </c>
      <c r="I26" s="5">
        <v>150</v>
      </c>
      <c r="J26" s="1"/>
      <c r="K26" s="1"/>
      <c r="L26" s="20"/>
      <c r="M26" s="38"/>
      <c r="N26" s="38"/>
      <c r="O26" s="17"/>
      <c r="P26" s="17"/>
      <c r="Q26" s="17"/>
      <c r="R26" s="17"/>
      <c r="S26" s="17"/>
    </row>
    <row r="27" spans="1:19" ht="18" customHeight="1" x14ac:dyDescent="0.3">
      <c r="A27" s="1"/>
      <c r="B27" s="2"/>
      <c r="C27" s="34"/>
      <c r="D27" s="34"/>
      <c r="E27" s="26"/>
      <c r="F27" s="2"/>
      <c r="G27" s="1"/>
      <c r="H27" s="1"/>
      <c r="I27" s="1"/>
      <c r="J27" s="1"/>
      <c r="K27" s="1"/>
      <c r="L27" s="2"/>
      <c r="M27" s="33"/>
      <c r="N27" s="33"/>
      <c r="O27" s="2"/>
      <c r="P27" s="2"/>
      <c r="Q27" s="1"/>
      <c r="R27" s="1"/>
      <c r="S27" s="1"/>
    </row>
    <row r="28" spans="1:19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8.7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8.75" x14ac:dyDescent="0.3">
      <c r="A30" s="1"/>
      <c r="B30" s="1"/>
      <c r="C30" s="1"/>
      <c r="D30" s="1"/>
      <c r="E30" s="1"/>
      <c r="F30" s="9"/>
      <c r="G30" s="9"/>
      <c r="H30" s="9"/>
      <c r="I30" s="9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8.7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8.7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8.7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8" customHeight="1" x14ac:dyDescent="0.3">
      <c r="A34" s="1"/>
      <c r="B34" s="33" t="s">
        <v>7</v>
      </c>
      <c r="C34" s="33"/>
      <c r="D34" s="33"/>
      <c r="E34" s="33"/>
      <c r="F34" s="33"/>
      <c r="G34" s="33"/>
      <c r="H34" s="33"/>
      <c r="I34" s="1"/>
      <c r="J34" s="1"/>
      <c r="K34" s="1"/>
      <c r="L34" s="33" t="s">
        <v>7</v>
      </c>
      <c r="M34" s="33"/>
      <c r="N34" s="33"/>
      <c r="O34" s="33"/>
      <c r="P34" s="33"/>
      <c r="Q34" s="33"/>
      <c r="R34" s="33"/>
      <c r="S34" s="1"/>
    </row>
    <row r="35" spans="1:19" ht="18" customHeight="1" x14ac:dyDescent="0.3">
      <c r="A35" s="1"/>
      <c r="B35" s="33" t="s">
        <v>8</v>
      </c>
      <c r="C35" s="33"/>
      <c r="D35" s="33"/>
      <c r="E35" s="33"/>
      <c r="F35" s="33"/>
      <c r="G35" s="33"/>
      <c r="H35" s="33"/>
      <c r="I35" s="1"/>
      <c r="J35" s="1"/>
      <c r="K35" s="1"/>
      <c r="L35" s="33" t="s">
        <v>8</v>
      </c>
      <c r="M35" s="33"/>
      <c r="N35" s="33"/>
      <c r="O35" s="33"/>
      <c r="P35" s="33"/>
      <c r="Q35" s="33"/>
      <c r="R35" s="33"/>
      <c r="S35" s="1"/>
    </row>
    <row r="42" spans="1:19" ht="18.75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8.75" x14ac:dyDescent="0.3">
      <c r="B43" s="32" t="s">
        <v>0</v>
      </c>
      <c r="C43" s="32"/>
      <c r="D43" s="32"/>
      <c r="E43" s="32"/>
      <c r="F43" s="32"/>
      <c r="G43" s="32"/>
      <c r="H43" s="32"/>
      <c r="I43" s="32"/>
      <c r="J43" s="1"/>
      <c r="K43" s="1"/>
      <c r="L43" s="32" t="s">
        <v>0</v>
      </c>
      <c r="M43" s="32"/>
      <c r="N43" s="32"/>
      <c r="O43" s="32"/>
      <c r="P43" s="32"/>
      <c r="Q43" s="32"/>
      <c r="R43" s="32"/>
      <c r="S43" s="32"/>
    </row>
    <row r="44" spans="1:19" ht="18.75" x14ac:dyDescent="0.3">
      <c r="B44" s="33" t="s">
        <v>90</v>
      </c>
      <c r="C44" s="33"/>
      <c r="D44" s="33"/>
      <c r="E44" s="33"/>
      <c r="F44" s="33"/>
      <c r="G44" s="33"/>
      <c r="H44" s="33"/>
      <c r="I44" s="33"/>
      <c r="J44" s="1"/>
      <c r="K44" s="1"/>
      <c r="L44" s="33" t="s">
        <v>91</v>
      </c>
      <c r="M44" s="33"/>
      <c r="N44" s="33"/>
      <c r="O44" s="33"/>
      <c r="P44" s="33"/>
      <c r="Q44" s="33"/>
      <c r="R44" s="33"/>
      <c r="S44" s="33"/>
    </row>
    <row r="45" spans="1:19" ht="18.75" x14ac:dyDescent="0.3">
      <c r="B45" s="26"/>
      <c r="C45" s="26"/>
      <c r="D45" s="26"/>
      <c r="E45" s="26"/>
      <c r="F45" s="26"/>
      <c r="G45" s="1"/>
      <c r="H45" s="1"/>
      <c r="I45" s="1"/>
      <c r="J45" s="1"/>
      <c r="K45" s="1"/>
      <c r="L45" s="26"/>
      <c r="M45" s="26"/>
      <c r="N45" s="26"/>
      <c r="O45" s="26"/>
      <c r="P45" s="26"/>
      <c r="Q45" s="1"/>
      <c r="R45" s="1"/>
      <c r="S45" s="1"/>
    </row>
    <row r="46" spans="1:19" ht="18.75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8.75" x14ac:dyDescent="0.3">
      <c r="B47" s="33" t="s">
        <v>1</v>
      </c>
      <c r="C47" s="33"/>
      <c r="D47" s="33"/>
      <c r="E47" s="33"/>
      <c r="F47" s="33"/>
      <c r="G47" s="33"/>
      <c r="H47" s="33"/>
      <c r="I47" s="33"/>
      <c r="J47" s="1"/>
      <c r="K47" s="1"/>
      <c r="L47" s="33" t="s">
        <v>1</v>
      </c>
      <c r="M47" s="33"/>
      <c r="N47" s="33"/>
      <c r="O47" s="33"/>
      <c r="P47" s="33"/>
      <c r="Q47" s="33"/>
      <c r="R47" s="33"/>
      <c r="S47" s="33"/>
    </row>
    <row r="48" spans="1:19" ht="18.75" x14ac:dyDescent="0.3">
      <c r="B48" s="26"/>
      <c r="C48" s="26"/>
      <c r="D48" s="26"/>
      <c r="E48" s="26"/>
      <c r="F48" s="26"/>
      <c r="G48" s="26"/>
      <c r="H48" s="26"/>
      <c r="I48" s="26"/>
      <c r="J48" s="1"/>
      <c r="K48" s="1"/>
      <c r="L48" s="26"/>
      <c r="M48" s="26"/>
      <c r="N48" s="26"/>
      <c r="O48" s="26"/>
      <c r="P48" s="26"/>
      <c r="Q48" s="26"/>
      <c r="R48" s="26"/>
      <c r="S48" s="26"/>
    </row>
    <row r="49" spans="2:20" ht="18.75" x14ac:dyDescent="0.3">
      <c r="B49" s="2"/>
      <c r="C49" s="2"/>
      <c r="D49" s="2"/>
      <c r="E49" s="26" t="s">
        <v>15</v>
      </c>
      <c r="F49" s="26" t="s">
        <v>10</v>
      </c>
      <c r="G49" s="26" t="s">
        <v>11</v>
      </c>
      <c r="H49" s="26" t="s">
        <v>12</v>
      </c>
      <c r="I49" s="26" t="s">
        <v>9</v>
      </c>
      <c r="J49" s="1"/>
      <c r="K49" s="1"/>
      <c r="L49" s="2"/>
      <c r="M49" s="2"/>
      <c r="N49" s="2"/>
      <c r="O49" s="26" t="s">
        <v>15</v>
      </c>
      <c r="P49" s="26" t="s">
        <v>10</v>
      </c>
      <c r="Q49" s="26" t="s">
        <v>11</v>
      </c>
      <c r="R49" s="26" t="s">
        <v>12</v>
      </c>
      <c r="S49" s="26" t="s">
        <v>9</v>
      </c>
    </row>
    <row r="50" spans="2:20" ht="18.75" x14ac:dyDescent="0.3">
      <c r="B50" s="4" t="s">
        <v>2</v>
      </c>
      <c r="C50" s="40" t="s">
        <v>55</v>
      </c>
      <c r="D50" s="40"/>
      <c r="E50" s="5" t="s">
        <v>45</v>
      </c>
      <c r="F50" s="5">
        <f>11.6/200*250</f>
        <v>14.499999999999998</v>
      </c>
      <c r="G50" s="5">
        <f>10.4/200*250</f>
        <v>13.000000000000002</v>
      </c>
      <c r="H50" s="5">
        <f>56.8/200*250</f>
        <v>71</v>
      </c>
      <c r="I50" s="5">
        <f>372/200*250</f>
        <v>465</v>
      </c>
      <c r="J50" s="1"/>
      <c r="K50" s="1"/>
      <c r="L50" s="4" t="s">
        <v>2</v>
      </c>
      <c r="M50" s="40" t="s">
        <v>58</v>
      </c>
      <c r="N50" s="40"/>
      <c r="O50" s="5" t="s">
        <v>45</v>
      </c>
      <c r="P50" s="5">
        <f>5.6/200*250</f>
        <v>6.9999999999999991</v>
      </c>
      <c r="Q50" s="5">
        <f>6.4/200*250</f>
        <v>8</v>
      </c>
      <c r="R50" s="5">
        <f>19.8/200*250</f>
        <v>24.75</v>
      </c>
      <c r="S50" s="5">
        <f>112/200*250</f>
        <v>140</v>
      </c>
    </row>
    <row r="51" spans="2:20" ht="18.75" x14ac:dyDescent="0.3">
      <c r="B51" s="4" t="s">
        <v>4</v>
      </c>
      <c r="C51" s="40" t="s">
        <v>13</v>
      </c>
      <c r="D51" s="40"/>
      <c r="E51" s="5">
        <v>200</v>
      </c>
      <c r="F51" s="5">
        <v>0.2</v>
      </c>
      <c r="G51" s="5">
        <v>0</v>
      </c>
      <c r="H51" s="5">
        <v>15</v>
      </c>
      <c r="I51" s="5">
        <v>58</v>
      </c>
      <c r="J51" s="1"/>
      <c r="K51" s="1"/>
      <c r="L51" s="4" t="s">
        <v>4</v>
      </c>
      <c r="M51" s="41" t="s">
        <v>13</v>
      </c>
      <c r="N51" s="41"/>
      <c r="O51" s="5">
        <v>200</v>
      </c>
      <c r="P51" s="5">
        <v>0.2</v>
      </c>
      <c r="Q51" s="5">
        <v>0</v>
      </c>
      <c r="R51" s="5">
        <v>15</v>
      </c>
      <c r="S51" s="5">
        <v>58</v>
      </c>
    </row>
    <row r="52" spans="2:20" ht="18.75" x14ac:dyDescent="0.3">
      <c r="B52" s="4" t="s">
        <v>5</v>
      </c>
      <c r="C52" s="40" t="s">
        <v>14</v>
      </c>
      <c r="D52" s="40"/>
      <c r="E52" s="5">
        <v>10</v>
      </c>
      <c r="F52" s="5">
        <v>0.1</v>
      </c>
      <c r="G52" s="5">
        <v>7.25</v>
      </c>
      <c r="H52" s="5">
        <v>0.14000000000000001</v>
      </c>
      <c r="I52" s="5">
        <v>66.2</v>
      </c>
      <c r="J52" s="1"/>
      <c r="K52" s="1"/>
      <c r="L52" s="4" t="s">
        <v>5</v>
      </c>
      <c r="M52" s="40" t="s">
        <v>14</v>
      </c>
      <c r="N52" s="40"/>
      <c r="O52" s="5">
        <v>10</v>
      </c>
      <c r="P52" s="5">
        <v>0.1</v>
      </c>
      <c r="Q52" s="5">
        <v>7.25</v>
      </c>
      <c r="R52" s="5">
        <v>0.14000000000000001</v>
      </c>
      <c r="S52" s="5">
        <v>66.2</v>
      </c>
    </row>
    <row r="53" spans="2:20" ht="18.75" x14ac:dyDescent="0.3">
      <c r="B53" s="4" t="s">
        <v>6</v>
      </c>
      <c r="C53" s="40" t="s">
        <v>37</v>
      </c>
      <c r="D53" s="40"/>
      <c r="E53" s="5">
        <v>40</v>
      </c>
      <c r="F53" s="5">
        <v>8.8000000000000007</v>
      </c>
      <c r="G53" s="5">
        <v>11.6</v>
      </c>
      <c r="H53" s="5">
        <v>89.2</v>
      </c>
      <c r="I53" s="5">
        <v>500</v>
      </c>
      <c r="J53" s="1"/>
      <c r="K53" s="1"/>
      <c r="L53" s="4" t="s">
        <v>6</v>
      </c>
      <c r="M53" s="41" t="s">
        <v>18</v>
      </c>
      <c r="N53" s="41"/>
      <c r="O53" s="5">
        <v>40</v>
      </c>
      <c r="P53" s="5">
        <v>9.2799999999999994</v>
      </c>
      <c r="Q53" s="5">
        <v>11.8</v>
      </c>
      <c r="R53" s="5">
        <v>0</v>
      </c>
      <c r="S53" s="5">
        <v>145.6</v>
      </c>
      <c r="T53" s="1"/>
    </row>
    <row r="54" spans="2:20" ht="18.75" x14ac:dyDescent="0.3">
      <c r="B54" s="4" t="s">
        <v>21</v>
      </c>
      <c r="C54" s="40" t="s">
        <v>56</v>
      </c>
      <c r="D54" s="40"/>
      <c r="E54" s="5">
        <v>50</v>
      </c>
      <c r="F54" s="5">
        <v>3.8</v>
      </c>
      <c r="G54" s="5">
        <v>1.4</v>
      </c>
      <c r="H54" s="5">
        <v>25.7</v>
      </c>
      <c r="I54" s="5">
        <v>131</v>
      </c>
      <c r="J54" s="1"/>
      <c r="K54" s="1"/>
      <c r="L54" s="4" t="s">
        <v>21</v>
      </c>
      <c r="M54" s="40" t="s">
        <v>56</v>
      </c>
      <c r="N54" s="40"/>
      <c r="O54" s="5">
        <v>50</v>
      </c>
      <c r="P54" s="5">
        <v>3.8</v>
      </c>
      <c r="Q54" s="5">
        <v>1.4</v>
      </c>
      <c r="R54" s="5">
        <v>25.7</v>
      </c>
      <c r="S54" s="5">
        <v>131</v>
      </c>
    </row>
    <row r="55" spans="2:20" ht="18.75" x14ac:dyDescent="0.3">
      <c r="B55" s="2"/>
      <c r="C55" s="2"/>
      <c r="D55" s="2"/>
      <c r="E55" s="2"/>
      <c r="F55" s="2"/>
      <c r="G55" s="1"/>
      <c r="H55" s="1"/>
      <c r="I55" s="1"/>
      <c r="J55" s="1"/>
      <c r="K55" s="1"/>
      <c r="L55" s="2"/>
      <c r="M55" s="2"/>
      <c r="N55" s="2"/>
      <c r="O55" s="2"/>
      <c r="P55" s="2"/>
      <c r="Q55" s="1"/>
      <c r="R55" s="1"/>
      <c r="S55" s="1"/>
    </row>
    <row r="56" spans="2:20" ht="18.75" x14ac:dyDescent="0.3">
      <c r="B56" s="26"/>
      <c r="C56" s="26"/>
      <c r="D56" s="26"/>
      <c r="E56" s="26"/>
      <c r="F56" s="26"/>
      <c r="G56" s="1"/>
      <c r="H56" s="1"/>
      <c r="I56" s="1"/>
      <c r="J56" s="1"/>
      <c r="K56" s="1"/>
      <c r="L56" s="26"/>
    </row>
    <row r="57" spans="2:20" ht="18.75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2:20" ht="18.75" x14ac:dyDescent="0.3">
      <c r="B58" s="33" t="s">
        <v>3</v>
      </c>
      <c r="C58" s="33"/>
      <c r="D58" s="33"/>
      <c r="E58" s="33"/>
      <c r="F58" s="33"/>
      <c r="G58" s="33"/>
      <c r="H58" s="33"/>
      <c r="I58" s="33"/>
      <c r="J58" s="1"/>
      <c r="K58" s="1"/>
      <c r="L58" s="33" t="s">
        <v>3</v>
      </c>
      <c r="M58" s="33"/>
      <c r="N58" s="33"/>
      <c r="O58" s="33"/>
      <c r="P58" s="33"/>
      <c r="Q58" s="33"/>
      <c r="R58" s="33"/>
      <c r="S58" s="33"/>
    </row>
    <row r="59" spans="2:20" ht="18.75" x14ac:dyDescent="0.3">
      <c r="B59" s="26"/>
      <c r="C59" s="26"/>
      <c r="D59" s="26"/>
      <c r="E59" s="26"/>
      <c r="F59" s="26"/>
      <c r="G59" s="26"/>
      <c r="H59" s="26"/>
      <c r="I59" s="26"/>
      <c r="J59" s="1"/>
      <c r="K59" s="1"/>
      <c r="L59" s="26"/>
      <c r="M59" s="26"/>
      <c r="N59" s="26"/>
      <c r="O59" s="26"/>
      <c r="P59" s="26"/>
      <c r="Q59" s="26"/>
      <c r="R59" s="26"/>
      <c r="S59" s="26"/>
    </row>
    <row r="60" spans="2:20" ht="18.75" x14ac:dyDescent="0.3">
      <c r="B60" s="2"/>
      <c r="C60" s="2"/>
      <c r="D60" s="2"/>
      <c r="E60" s="26" t="s">
        <v>15</v>
      </c>
      <c r="F60" s="26" t="s">
        <v>10</v>
      </c>
      <c r="G60" s="26" t="s">
        <v>11</v>
      </c>
      <c r="H60" s="26" t="s">
        <v>12</v>
      </c>
      <c r="I60" s="26" t="s">
        <v>9</v>
      </c>
      <c r="J60" s="1"/>
      <c r="K60" s="1"/>
      <c r="L60" s="2"/>
      <c r="M60" s="2"/>
      <c r="N60" s="2"/>
      <c r="O60" s="26" t="s">
        <v>15</v>
      </c>
      <c r="P60" s="26" t="s">
        <v>10</v>
      </c>
      <c r="Q60" s="26" t="s">
        <v>11</v>
      </c>
      <c r="R60" s="26" t="s">
        <v>12</v>
      </c>
      <c r="S60" s="26" t="s">
        <v>9</v>
      </c>
    </row>
    <row r="61" spans="2:20" ht="18.75" x14ac:dyDescent="0.3">
      <c r="B61" s="4" t="s">
        <v>2</v>
      </c>
      <c r="C61" s="35" t="s">
        <v>57</v>
      </c>
      <c r="D61" s="36"/>
      <c r="E61" s="5" t="s">
        <v>48</v>
      </c>
      <c r="F61" s="5">
        <f>2.9/250*300</f>
        <v>3.4799999999999995</v>
      </c>
      <c r="G61" s="5">
        <f>2.5/250*300</f>
        <v>3</v>
      </c>
      <c r="H61" s="5">
        <f>21/250*300</f>
        <v>25.200000000000003</v>
      </c>
      <c r="I61" s="5">
        <f>120/250*300</f>
        <v>144</v>
      </c>
      <c r="J61" s="1"/>
      <c r="K61" s="1"/>
      <c r="L61" s="4" t="s">
        <v>2</v>
      </c>
      <c r="M61" s="35" t="s">
        <v>59</v>
      </c>
      <c r="N61" s="36"/>
      <c r="O61" s="5" t="s">
        <v>54</v>
      </c>
      <c r="P61" s="5">
        <v>3</v>
      </c>
      <c r="Q61" s="5">
        <v>3.3</v>
      </c>
      <c r="R61" s="5">
        <v>16.2</v>
      </c>
      <c r="S61" s="5">
        <v>108</v>
      </c>
    </row>
    <row r="62" spans="2:20" ht="18.75" x14ac:dyDescent="0.3">
      <c r="B62" s="4" t="s">
        <v>4</v>
      </c>
      <c r="C62" s="35" t="s">
        <v>38</v>
      </c>
      <c r="D62" s="36"/>
      <c r="E62" s="11">
        <v>250</v>
      </c>
      <c r="F62" s="5">
        <v>22.83</v>
      </c>
      <c r="G62" s="5">
        <v>24.37</v>
      </c>
      <c r="H62" s="5">
        <v>58.98</v>
      </c>
      <c r="I62" s="5">
        <v>417.6</v>
      </c>
      <c r="J62" s="1"/>
      <c r="K62" s="1"/>
      <c r="L62" s="4" t="s">
        <v>4</v>
      </c>
      <c r="M62" s="35" t="s">
        <v>60</v>
      </c>
      <c r="N62" s="36"/>
      <c r="O62" s="11" t="s">
        <v>61</v>
      </c>
      <c r="P62" s="5">
        <v>12.6</v>
      </c>
      <c r="Q62" s="5">
        <v>5.9</v>
      </c>
      <c r="R62" s="5">
        <v>15</v>
      </c>
      <c r="S62" s="5">
        <v>164</v>
      </c>
    </row>
    <row r="63" spans="2:20" ht="18.75" x14ac:dyDescent="0.3">
      <c r="B63" s="4" t="s">
        <v>5</v>
      </c>
      <c r="C63" s="35" t="s">
        <v>13</v>
      </c>
      <c r="D63" s="36"/>
      <c r="E63" s="5">
        <v>200</v>
      </c>
      <c r="F63" s="5">
        <v>0.2</v>
      </c>
      <c r="G63" s="5">
        <v>0</v>
      </c>
      <c r="H63" s="5">
        <v>15</v>
      </c>
      <c r="I63" s="5">
        <v>58</v>
      </c>
      <c r="J63" s="1"/>
      <c r="K63" s="1"/>
      <c r="L63" s="4" t="s">
        <v>5</v>
      </c>
      <c r="M63" s="35" t="s">
        <v>33</v>
      </c>
      <c r="N63" s="36"/>
      <c r="O63" s="5">
        <v>180</v>
      </c>
      <c r="P63" s="25">
        <f>3.2/150*180</f>
        <v>3.8400000000000003</v>
      </c>
      <c r="Q63" s="25">
        <f>6.75/150*180</f>
        <v>8.1</v>
      </c>
      <c r="R63" s="25">
        <f>21.9/150*180</f>
        <v>26.279999999999998</v>
      </c>
      <c r="S63" s="25">
        <f>163.5/150*180</f>
        <v>196.20000000000002</v>
      </c>
    </row>
    <row r="64" spans="2:20" ht="18.75" x14ac:dyDescent="0.3">
      <c r="B64" s="4" t="s">
        <v>6</v>
      </c>
      <c r="C64" s="40" t="s">
        <v>56</v>
      </c>
      <c r="D64" s="40"/>
      <c r="E64" s="5">
        <v>50</v>
      </c>
      <c r="F64" s="5">
        <v>3.8</v>
      </c>
      <c r="G64" s="5">
        <v>1.4</v>
      </c>
      <c r="H64" s="5">
        <v>25.7</v>
      </c>
      <c r="I64" s="5">
        <v>131</v>
      </c>
      <c r="J64" s="1"/>
      <c r="K64" s="1"/>
      <c r="L64" s="4" t="s">
        <v>6</v>
      </c>
      <c r="M64" s="40" t="s">
        <v>36</v>
      </c>
      <c r="N64" s="40"/>
      <c r="O64" s="5">
        <v>200</v>
      </c>
      <c r="P64" s="5">
        <v>0.4</v>
      </c>
      <c r="Q64" s="5">
        <v>0</v>
      </c>
      <c r="R64" s="5">
        <v>23.6</v>
      </c>
      <c r="S64" s="5">
        <v>94</v>
      </c>
    </row>
    <row r="65" spans="2:19" ht="18.75" x14ac:dyDescent="0.3">
      <c r="B65" s="4" t="s">
        <v>21</v>
      </c>
      <c r="C65" s="27" t="s">
        <v>25</v>
      </c>
      <c r="D65" s="27"/>
      <c r="E65" s="5">
        <v>75</v>
      </c>
      <c r="F65" s="5">
        <v>3.45</v>
      </c>
      <c r="G65" s="5">
        <v>0.08</v>
      </c>
      <c r="H65" s="5">
        <v>29.6</v>
      </c>
      <c r="I65" s="5">
        <v>150</v>
      </c>
      <c r="J65" s="1"/>
      <c r="K65" s="1"/>
      <c r="L65" s="4" t="s">
        <v>21</v>
      </c>
      <c r="M65" s="40" t="s">
        <v>56</v>
      </c>
      <c r="N65" s="40"/>
      <c r="O65" s="5">
        <v>50</v>
      </c>
      <c r="P65" s="5">
        <v>3.8</v>
      </c>
      <c r="Q65" s="5">
        <v>1.4</v>
      </c>
      <c r="R65" s="5">
        <v>25.7</v>
      </c>
      <c r="S65" s="5">
        <v>131</v>
      </c>
    </row>
    <row r="66" spans="2:19" ht="18.75" x14ac:dyDescent="0.3">
      <c r="B66" s="4" t="s">
        <v>24</v>
      </c>
      <c r="C66" s="40" t="s">
        <v>40</v>
      </c>
      <c r="D66" s="40"/>
      <c r="E66" s="5">
        <v>100</v>
      </c>
      <c r="F66" s="5">
        <v>0.4</v>
      </c>
      <c r="G66" s="5">
        <v>0.4</v>
      </c>
      <c r="H66" s="5">
        <v>9.8000000000000007</v>
      </c>
      <c r="I66" s="5">
        <v>47</v>
      </c>
      <c r="J66" s="1"/>
      <c r="K66" s="1"/>
      <c r="L66" s="18" t="s">
        <v>24</v>
      </c>
      <c r="M66" s="30" t="s">
        <v>25</v>
      </c>
      <c r="N66" s="30"/>
      <c r="O66" s="19">
        <v>75</v>
      </c>
      <c r="P66" s="19">
        <v>3.45</v>
      </c>
      <c r="Q66" s="19">
        <v>0.08</v>
      </c>
      <c r="R66" s="19">
        <v>29.6</v>
      </c>
      <c r="S66" s="19">
        <v>150</v>
      </c>
    </row>
    <row r="67" spans="2:19" ht="18.75" x14ac:dyDescent="0.3">
      <c r="B67" s="2"/>
      <c r="C67" s="34"/>
      <c r="D67" s="34"/>
      <c r="E67" s="26"/>
      <c r="F67" s="2"/>
      <c r="G67" s="1"/>
      <c r="H67" s="1"/>
      <c r="I67" s="1"/>
      <c r="J67" s="1"/>
      <c r="K67" s="1"/>
      <c r="L67" s="20"/>
      <c r="M67" s="38"/>
      <c r="N67" s="38"/>
      <c r="O67" s="17"/>
      <c r="P67" s="17"/>
      <c r="Q67" s="17"/>
      <c r="R67" s="17"/>
      <c r="S67" s="17"/>
    </row>
    <row r="68" spans="2:19" ht="18.75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2:19" ht="18.75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2:19" ht="18.75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2:19" ht="18.75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2:19" ht="18.75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2:19" ht="18.75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2:19" ht="18.75" x14ac:dyDescent="0.3">
      <c r="B74" s="33" t="s">
        <v>7</v>
      </c>
      <c r="C74" s="33"/>
      <c r="D74" s="33"/>
      <c r="E74" s="33"/>
      <c r="F74" s="33"/>
      <c r="G74" s="33"/>
      <c r="H74" s="33"/>
      <c r="I74" s="1"/>
      <c r="J74" s="1"/>
      <c r="K74" s="1"/>
      <c r="L74" s="33" t="s">
        <v>7</v>
      </c>
      <c r="M74" s="33"/>
      <c r="N74" s="33"/>
      <c r="O74" s="33"/>
      <c r="P74" s="33"/>
      <c r="Q74" s="33"/>
      <c r="R74" s="33"/>
      <c r="S74" s="1"/>
    </row>
    <row r="75" spans="2:19" ht="18.75" x14ac:dyDescent="0.3">
      <c r="B75" s="33" t="s">
        <v>8</v>
      </c>
      <c r="C75" s="33"/>
      <c r="D75" s="33"/>
      <c r="E75" s="33"/>
      <c r="F75" s="33"/>
      <c r="G75" s="33"/>
      <c r="H75" s="33"/>
      <c r="I75" s="1"/>
      <c r="J75" s="1"/>
      <c r="K75" s="1"/>
      <c r="L75" s="33" t="s">
        <v>8</v>
      </c>
      <c r="M75" s="33"/>
      <c r="N75" s="33"/>
      <c r="O75" s="33"/>
      <c r="P75" s="33"/>
      <c r="Q75" s="33"/>
      <c r="R75" s="33"/>
      <c r="S75" s="1"/>
    </row>
    <row r="76" spans="2:19" ht="18.75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2:19" ht="18.75" x14ac:dyDescent="0.3">
      <c r="B77" s="32" t="s">
        <v>0</v>
      </c>
      <c r="C77" s="32"/>
      <c r="D77" s="32"/>
      <c r="E77" s="32"/>
      <c r="F77" s="32"/>
      <c r="G77" s="32"/>
      <c r="H77" s="32"/>
      <c r="I77" s="32"/>
      <c r="J77" s="1"/>
      <c r="K77" s="1"/>
      <c r="L77" s="32" t="s">
        <v>0</v>
      </c>
      <c r="M77" s="32"/>
      <c r="N77" s="32"/>
      <c r="O77" s="32"/>
      <c r="P77" s="32"/>
      <c r="Q77" s="32"/>
      <c r="R77" s="32"/>
      <c r="S77" s="32"/>
    </row>
    <row r="78" spans="2:19" ht="18.75" x14ac:dyDescent="0.3">
      <c r="B78" s="33" t="s">
        <v>92</v>
      </c>
      <c r="C78" s="33"/>
      <c r="D78" s="33"/>
      <c r="E78" s="33"/>
      <c r="F78" s="33"/>
      <c r="G78" s="33"/>
      <c r="H78" s="33"/>
      <c r="I78" s="33"/>
      <c r="J78" s="1"/>
      <c r="K78" s="1"/>
      <c r="L78" s="33" t="s">
        <v>88</v>
      </c>
      <c r="M78" s="33"/>
      <c r="N78" s="33"/>
      <c r="O78" s="33"/>
      <c r="P78" s="33"/>
      <c r="Q78" s="33"/>
      <c r="R78" s="33"/>
      <c r="S78" s="33"/>
    </row>
    <row r="79" spans="2:19" ht="18.75" x14ac:dyDescent="0.3">
      <c r="B79" s="26"/>
      <c r="C79" s="26"/>
      <c r="D79" s="26"/>
      <c r="E79" s="26"/>
      <c r="F79" s="26"/>
      <c r="G79" s="1"/>
      <c r="H79" s="1"/>
      <c r="I79" s="1"/>
      <c r="J79" s="1"/>
      <c r="K79" s="1"/>
      <c r="L79" s="26"/>
      <c r="M79" s="26"/>
      <c r="N79" s="26"/>
      <c r="O79" s="26"/>
      <c r="P79" s="26"/>
      <c r="Q79" s="1"/>
      <c r="R79" s="1"/>
      <c r="S79" s="1"/>
    </row>
    <row r="80" spans="2:19" ht="18.75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2:19" ht="18.75" x14ac:dyDescent="0.3">
      <c r="B81" s="33" t="s">
        <v>1</v>
      </c>
      <c r="C81" s="33"/>
      <c r="D81" s="33"/>
      <c r="E81" s="33"/>
      <c r="F81" s="33"/>
      <c r="G81" s="33"/>
      <c r="H81" s="33"/>
      <c r="I81" s="33"/>
      <c r="J81" s="1"/>
      <c r="K81" s="1"/>
      <c r="L81" s="33" t="s">
        <v>1</v>
      </c>
      <c r="M81" s="33"/>
      <c r="N81" s="33"/>
      <c r="O81" s="33"/>
      <c r="P81" s="33"/>
      <c r="Q81" s="33"/>
      <c r="R81" s="33"/>
      <c r="S81" s="33"/>
    </row>
    <row r="82" spans="2:19" ht="18.75" x14ac:dyDescent="0.3">
      <c r="B82" s="26"/>
      <c r="C82" s="26"/>
      <c r="D82" s="26"/>
      <c r="E82" s="26"/>
      <c r="F82" s="26"/>
      <c r="G82" s="26"/>
      <c r="H82" s="26"/>
      <c r="I82" s="26"/>
      <c r="J82" s="1"/>
      <c r="K82" s="1"/>
      <c r="L82" s="26"/>
      <c r="M82" s="26"/>
      <c r="N82" s="26"/>
      <c r="O82" s="26"/>
      <c r="P82" s="26"/>
      <c r="Q82" s="26"/>
      <c r="R82" s="26"/>
      <c r="S82" s="26"/>
    </row>
    <row r="83" spans="2:19" ht="18.75" x14ac:dyDescent="0.3">
      <c r="B83" s="2"/>
      <c r="C83" s="2"/>
      <c r="D83" s="2"/>
      <c r="E83" s="26" t="s">
        <v>15</v>
      </c>
      <c r="F83" s="26" t="s">
        <v>10</v>
      </c>
      <c r="G83" s="26" t="s">
        <v>11</v>
      </c>
      <c r="H83" s="26" t="s">
        <v>12</v>
      </c>
      <c r="I83" s="26" t="s">
        <v>9</v>
      </c>
      <c r="J83" s="1"/>
      <c r="K83" s="1"/>
      <c r="L83" s="2"/>
      <c r="M83" s="2"/>
      <c r="N83" s="2"/>
      <c r="O83" s="26" t="s">
        <v>15</v>
      </c>
      <c r="P83" s="26" t="s">
        <v>10</v>
      </c>
      <c r="Q83" s="26" t="s">
        <v>11</v>
      </c>
      <c r="R83" s="26" t="s">
        <v>12</v>
      </c>
      <c r="S83" s="26" t="s">
        <v>9</v>
      </c>
    </row>
    <row r="84" spans="2:19" ht="18.75" x14ac:dyDescent="0.3">
      <c r="B84" s="4" t="s">
        <v>2</v>
      </c>
      <c r="C84" s="40" t="s">
        <v>30</v>
      </c>
      <c r="D84" s="40"/>
      <c r="E84" s="5">
        <v>110</v>
      </c>
      <c r="F84" s="5">
        <v>11</v>
      </c>
      <c r="G84" s="5">
        <v>18.399999999999999</v>
      </c>
      <c r="H84" s="5">
        <v>2.1</v>
      </c>
      <c r="I84" s="5">
        <v>219</v>
      </c>
      <c r="J84" s="1"/>
      <c r="K84" s="1"/>
      <c r="L84" s="4" t="s">
        <v>2</v>
      </c>
      <c r="M84" s="40" t="s">
        <v>65</v>
      </c>
      <c r="N84" s="40"/>
      <c r="O84" s="5" t="s">
        <v>45</v>
      </c>
      <c r="P84" s="5">
        <v>7.3</v>
      </c>
      <c r="Q84" s="5">
        <v>7.3</v>
      </c>
      <c r="R84" s="5">
        <v>44.5</v>
      </c>
      <c r="S84" s="5">
        <v>271.8</v>
      </c>
    </row>
    <row r="85" spans="2:19" ht="18.75" x14ac:dyDescent="0.3">
      <c r="B85" s="4" t="s">
        <v>4</v>
      </c>
      <c r="C85" s="40" t="s">
        <v>13</v>
      </c>
      <c r="D85" s="40"/>
      <c r="E85" s="5">
        <v>200</v>
      </c>
      <c r="F85" s="5">
        <v>0.2</v>
      </c>
      <c r="G85" s="5">
        <v>0</v>
      </c>
      <c r="H85" s="5">
        <v>15</v>
      </c>
      <c r="I85" s="5">
        <v>58</v>
      </c>
      <c r="J85" s="1"/>
      <c r="K85" s="1"/>
      <c r="L85" s="4" t="s">
        <v>4</v>
      </c>
      <c r="M85" s="41" t="s">
        <v>13</v>
      </c>
      <c r="N85" s="41"/>
      <c r="O85" s="5">
        <v>200</v>
      </c>
      <c r="P85" s="5">
        <v>0.2</v>
      </c>
      <c r="Q85" s="5">
        <v>0</v>
      </c>
      <c r="R85" s="5">
        <v>15</v>
      </c>
      <c r="S85" s="5">
        <v>58</v>
      </c>
    </row>
    <row r="86" spans="2:19" ht="18.75" x14ac:dyDescent="0.3">
      <c r="B86" s="4" t="s">
        <v>5</v>
      </c>
      <c r="C86" s="40" t="s">
        <v>14</v>
      </c>
      <c r="D86" s="40"/>
      <c r="E86" s="5">
        <v>10</v>
      </c>
      <c r="F86" s="5">
        <v>0.1</v>
      </c>
      <c r="G86" s="5">
        <v>7.25</v>
      </c>
      <c r="H86" s="5">
        <v>0.14000000000000001</v>
      </c>
      <c r="I86" s="5">
        <v>66.2</v>
      </c>
      <c r="J86" s="1"/>
      <c r="K86" s="1"/>
      <c r="L86" s="4" t="s">
        <v>5</v>
      </c>
      <c r="M86" s="40" t="s">
        <v>14</v>
      </c>
      <c r="N86" s="40"/>
      <c r="O86" s="5">
        <v>10</v>
      </c>
      <c r="P86" s="5">
        <v>0.1</v>
      </c>
      <c r="Q86" s="5">
        <v>7.25</v>
      </c>
      <c r="R86" s="5">
        <v>0.14000000000000001</v>
      </c>
      <c r="S86" s="5">
        <v>66.2</v>
      </c>
    </row>
    <row r="87" spans="2:19" ht="18.75" x14ac:dyDescent="0.3">
      <c r="B87" s="4" t="s">
        <v>6</v>
      </c>
      <c r="C87" s="41" t="s">
        <v>37</v>
      </c>
      <c r="D87" s="41"/>
      <c r="E87" s="5">
        <v>40</v>
      </c>
      <c r="F87" s="5">
        <v>8.8000000000000007</v>
      </c>
      <c r="G87" s="5">
        <v>11.6</v>
      </c>
      <c r="H87" s="5">
        <v>89.2</v>
      </c>
      <c r="I87" s="5">
        <v>500</v>
      </c>
      <c r="J87" s="1"/>
      <c r="K87" s="1"/>
      <c r="L87" s="4" t="s">
        <v>6</v>
      </c>
      <c r="M87" s="40" t="s">
        <v>18</v>
      </c>
      <c r="N87" s="40"/>
      <c r="O87" s="5">
        <v>40</v>
      </c>
      <c r="P87" s="5">
        <v>9.2799999999999994</v>
      </c>
      <c r="Q87" s="5">
        <v>11.8</v>
      </c>
      <c r="R87" s="5">
        <v>0</v>
      </c>
      <c r="S87" s="5">
        <v>145.6</v>
      </c>
    </row>
    <row r="88" spans="2:19" ht="18.75" x14ac:dyDescent="0.3">
      <c r="B88" s="4" t="s">
        <v>21</v>
      </c>
      <c r="C88" s="35" t="s">
        <v>26</v>
      </c>
      <c r="D88" s="36"/>
      <c r="E88" s="5">
        <v>200</v>
      </c>
      <c r="F88" s="5">
        <v>5.6</v>
      </c>
      <c r="G88" s="5">
        <v>2.4</v>
      </c>
      <c r="H88" s="5">
        <v>36</v>
      </c>
      <c r="I88" s="5">
        <v>188</v>
      </c>
      <c r="J88" s="1"/>
      <c r="K88" s="1"/>
      <c r="L88" s="4" t="s">
        <v>21</v>
      </c>
      <c r="M88" s="40" t="s">
        <v>56</v>
      </c>
      <c r="N88" s="40"/>
      <c r="O88" s="5">
        <v>50</v>
      </c>
      <c r="P88" s="5">
        <v>3.8</v>
      </c>
      <c r="Q88" s="5">
        <v>1.4</v>
      </c>
      <c r="R88" s="5">
        <v>25.7</v>
      </c>
      <c r="S88" s="5">
        <v>131</v>
      </c>
    </row>
    <row r="89" spans="2:19" ht="18.75" x14ac:dyDescent="0.3">
      <c r="B89" s="2"/>
      <c r="C89" s="2"/>
      <c r="D89" s="2"/>
      <c r="E89" s="2"/>
      <c r="F89" s="2"/>
      <c r="G89" s="1"/>
      <c r="H89" s="1"/>
      <c r="I89" s="1"/>
      <c r="J89" s="1"/>
      <c r="K89" s="1"/>
      <c r="L89" s="2"/>
      <c r="M89" s="2"/>
      <c r="N89" s="2"/>
      <c r="O89" s="2"/>
      <c r="P89" s="2"/>
      <c r="Q89" s="1"/>
      <c r="R89" s="1"/>
      <c r="S89" s="1"/>
    </row>
    <row r="90" spans="2:19" ht="18.75" x14ac:dyDescent="0.3">
      <c r="B90" s="26"/>
      <c r="C90" s="26"/>
      <c r="D90" s="26"/>
      <c r="E90" s="26"/>
      <c r="F90" s="26"/>
      <c r="G90" s="1"/>
      <c r="H90" s="1"/>
      <c r="I90" s="1"/>
      <c r="J90" s="1"/>
      <c r="K90" s="1"/>
      <c r="L90" s="26"/>
      <c r="M90" s="26"/>
      <c r="N90" s="26"/>
      <c r="O90" s="26"/>
      <c r="P90" s="26"/>
      <c r="Q90" s="1"/>
      <c r="R90" s="1"/>
      <c r="S90" s="1"/>
    </row>
    <row r="91" spans="2:19" ht="18.75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2:19" ht="18.75" x14ac:dyDescent="0.3">
      <c r="B92" s="33" t="s">
        <v>3</v>
      </c>
      <c r="C92" s="33"/>
      <c r="D92" s="33"/>
      <c r="E92" s="33"/>
      <c r="F92" s="33"/>
      <c r="G92" s="33"/>
      <c r="H92" s="33"/>
      <c r="I92" s="33"/>
      <c r="J92" s="1"/>
      <c r="K92" s="1"/>
      <c r="L92" s="33" t="s">
        <v>3</v>
      </c>
      <c r="M92" s="33"/>
      <c r="N92" s="33"/>
      <c r="O92" s="33"/>
      <c r="P92" s="33"/>
      <c r="Q92" s="33"/>
      <c r="R92" s="33"/>
      <c r="S92" s="33"/>
    </row>
    <row r="93" spans="2:19" ht="18.75" x14ac:dyDescent="0.3">
      <c r="B93" s="26"/>
      <c r="C93" s="26"/>
      <c r="D93" s="26"/>
      <c r="E93" s="26"/>
      <c r="F93" s="26"/>
      <c r="G93" s="26"/>
      <c r="H93" s="26"/>
      <c r="I93" s="26"/>
      <c r="J93" s="1"/>
      <c r="K93" s="1"/>
      <c r="L93" s="26"/>
      <c r="M93" s="26"/>
      <c r="N93" s="26"/>
      <c r="O93" s="26"/>
      <c r="P93" s="26"/>
      <c r="Q93" s="26"/>
      <c r="R93" s="26"/>
      <c r="S93" s="26"/>
    </row>
    <row r="94" spans="2:19" ht="18.75" x14ac:dyDescent="0.3">
      <c r="B94" s="2"/>
      <c r="C94" s="2"/>
      <c r="D94" s="2"/>
      <c r="E94" s="26" t="s">
        <v>15</v>
      </c>
      <c r="F94" s="26" t="s">
        <v>10</v>
      </c>
      <c r="G94" s="26" t="s">
        <v>11</v>
      </c>
      <c r="H94" s="26" t="s">
        <v>12</v>
      </c>
      <c r="I94" s="26" t="s">
        <v>9</v>
      </c>
      <c r="J94" s="1"/>
      <c r="K94" s="1"/>
      <c r="L94" s="2"/>
      <c r="M94" s="2"/>
      <c r="N94" s="2"/>
      <c r="O94" s="26" t="s">
        <v>15</v>
      </c>
      <c r="P94" s="26" t="s">
        <v>10</v>
      </c>
      <c r="Q94" s="26" t="s">
        <v>11</v>
      </c>
      <c r="R94" s="26" t="s">
        <v>12</v>
      </c>
      <c r="S94" s="26" t="s">
        <v>9</v>
      </c>
    </row>
    <row r="95" spans="2:19" ht="18.75" x14ac:dyDescent="0.3">
      <c r="B95" s="4" t="s">
        <v>2</v>
      </c>
      <c r="C95" s="35" t="s">
        <v>63</v>
      </c>
      <c r="D95" s="36"/>
      <c r="E95" s="5">
        <v>100</v>
      </c>
      <c r="F95" s="5">
        <v>1.4</v>
      </c>
      <c r="G95" s="5">
        <v>5.8</v>
      </c>
      <c r="H95" s="5">
        <v>5</v>
      </c>
      <c r="I95" s="5">
        <v>80.5</v>
      </c>
      <c r="J95" s="1"/>
      <c r="K95" s="1"/>
      <c r="L95" s="4" t="s">
        <v>2</v>
      </c>
      <c r="M95" s="28" t="s">
        <v>19</v>
      </c>
      <c r="N95" s="29"/>
      <c r="O95" s="5" t="s">
        <v>48</v>
      </c>
      <c r="P95" s="5">
        <f>2.9/250*300</f>
        <v>3.4799999999999995</v>
      </c>
      <c r="Q95" s="5">
        <f>2.5/250*300</f>
        <v>3</v>
      </c>
      <c r="R95" s="5">
        <f>21/250*300</f>
        <v>25.200000000000003</v>
      </c>
      <c r="S95" s="5">
        <f>120/250*300</f>
        <v>144</v>
      </c>
    </row>
    <row r="96" spans="2:19" ht="18.75" x14ac:dyDescent="0.3">
      <c r="B96" s="4" t="s">
        <v>4</v>
      </c>
      <c r="C96" s="35" t="s">
        <v>62</v>
      </c>
      <c r="D96" s="36"/>
      <c r="E96" s="5" t="s">
        <v>64</v>
      </c>
      <c r="F96" s="25">
        <f>2.8/250*300</f>
        <v>3.36</v>
      </c>
      <c r="G96" s="5">
        <f>3/250*300</f>
        <v>3.6</v>
      </c>
      <c r="H96" s="5">
        <f>20.5/250*300</f>
        <v>24.6</v>
      </c>
      <c r="I96" s="5">
        <f>121/250*300</f>
        <v>145.19999999999999</v>
      </c>
      <c r="J96" s="1"/>
      <c r="K96" s="1"/>
      <c r="L96" s="4" t="s">
        <v>4</v>
      </c>
      <c r="M96" s="28" t="s">
        <v>42</v>
      </c>
      <c r="N96" s="29"/>
      <c r="O96" s="11" t="s">
        <v>61</v>
      </c>
      <c r="P96" s="5">
        <v>15</v>
      </c>
      <c r="Q96" s="5">
        <v>12</v>
      </c>
      <c r="R96" s="5">
        <v>2</v>
      </c>
      <c r="S96" s="5">
        <v>180</v>
      </c>
    </row>
    <row r="97" spans="2:19" ht="18.75" x14ac:dyDescent="0.3">
      <c r="B97" s="4" t="s">
        <v>5</v>
      </c>
      <c r="C97" s="35" t="s">
        <v>85</v>
      </c>
      <c r="D97" s="36"/>
      <c r="E97" s="11" t="s">
        <v>61</v>
      </c>
      <c r="F97" s="5">
        <v>11</v>
      </c>
      <c r="G97" s="5">
        <v>6.7</v>
      </c>
      <c r="H97" s="5">
        <v>3</v>
      </c>
      <c r="I97" s="5">
        <v>119.5</v>
      </c>
      <c r="J97" s="1"/>
      <c r="K97" s="1"/>
      <c r="L97" s="4" t="s">
        <v>5</v>
      </c>
      <c r="M97" s="28" t="s">
        <v>43</v>
      </c>
      <c r="N97" s="29"/>
      <c r="O97" s="5">
        <v>180</v>
      </c>
      <c r="P97" s="25">
        <f>8.7/150*180</f>
        <v>10.44</v>
      </c>
      <c r="Q97" s="25">
        <f>7.8/150*180</f>
        <v>9.36</v>
      </c>
      <c r="R97" s="25">
        <f>42.6/150*180</f>
        <v>51.120000000000005</v>
      </c>
      <c r="S97" s="25">
        <f>279/150*180</f>
        <v>334.8</v>
      </c>
    </row>
    <row r="98" spans="2:19" ht="18.75" x14ac:dyDescent="0.3">
      <c r="B98" s="4" t="s">
        <v>6</v>
      </c>
      <c r="C98" s="35" t="s">
        <v>23</v>
      </c>
      <c r="D98" s="36"/>
      <c r="E98" s="5">
        <v>180</v>
      </c>
      <c r="F98" s="25">
        <f>3.7/150*180</f>
        <v>4.4400000000000004</v>
      </c>
      <c r="G98" s="25">
        <f>6.15/150*180</f>
        <v>7.38</v>
      </c>
      <c r="H98" s="25">
        <f>38.55/150*180</f>
        <v>46.26</v>
      </c>
      <c r="I98" s="25">
        <f>228/150*180</f>
        <v>273.60000000000002</v>
      </c>
      <c r="J98" s="1"/>
      <c r="K98" s="1"/>
      <c r="L98" s="4" t="s">
        <v>6</v>
      </c>
      <c r="M98" s="35" t="s">
        <v>13</v>
      </c>
      <c r="N98" s="36"/>
      <c r="O98" s="5">
        <v>200</v>
      </c>
      <c r="P98" s="5">
        <v>0.2</v>
      </c>
      <c r="Q98" s="5">
        <v>0</v>
      </c>
      <c r="R98" s="5">
        <v>15</v>
      </c>
      <c r="S98" s="5">
        <v>58</v>
      </c>
    </row>
    <row r="99" spans="2:19" ht="18.75" x14ac:dyDescent="0.3">
      <c r="B99" s="4" t="s">
        <v>21</v>
      </c>
      <c r="C99" s="35" t="s">
        <v>13</v>
      </c>
      <c r="D99" s="36"/>
      <c r="E99" s="5">
        <v>200</v>
      </c>
      <c r="F99" s="5">
        <v>0.2</v>
      </c>
      <c r="G99" s="5">
        <v>0</v>
      </c>
      <c r="H99" s="5">
        <v>15</v>
      </c>
      <c r="I99" s="5">
        <v>58</v>
      </c>
      <c r="J99" s="1"/>
      <c r="K99" s="1"/>
      <c r="L99" s="4" t="s">
        <v>21</v>
      </c>
      <c r="M99" s="40" t="s">
        <v>56</v>
      </c>
      <c r="N99" s="40"/>
      <c r="O99" s="5">
        <v>50</v>
      </c>
      <c r="P99" s="5">
        <v>3.8</v>
      </c>
      <c r="Q99" s="5">
        <v>1.4</v>
      </c>
      <c r="R99" s="5">
        <v>25.7</v>
      </c>
      <c r="S99" s="5">
        <v>131</v>
      </c>
    </row>
    <row r="100" spans="2:19" ht="18.75" x14ac:dyDescent="0.3">
      <c r="B100" s="4" t="s">
        <v>24</v>
      </c>
      <c r="C100" s="40" t="s">
        <v>56</v>
      </c>
      <c r="D100" s="40"/>
      <c r="E100" s="5">
        <v>50</v>
      </c>
      <c r="F100" s="5">
        <v>3.8</v>
      </c>
      <c r="G100" s="5">
        <v>1.4</v>
      </c>
      <c r="H100" s="5">
        <v>25.7</v>
      </c>
      <c r="I100" s="5">
        <v>131</v>
      </c>
      <c r="J100" s="1"/>
      <c r="K100" s="1"/>
      <c r="L100" s="4" t="s">
        <v>24</v>
      </c>
      <c r="M100" s="27" t="s">
        <v>25</v>
      </c>
      <c r="N100" s="27"/>
      <c r="O100" s="5">
        <v>75</v>
      </c>
      <c r="P100" s="5">
        <v>3.45</v>
      </c>
      <c r="Q100" s="5">
        <v>0.08</v>
      </c>
      <c r="R100" s="5">
        <v>29.6</v>
      </c>
      <c r="S100" s="5">
        <v>150</v>
      </c>
    </row>
    <row r="101" spans="2:19" ht="18.75" x14ac:dyDescent="0.3">
      <c r="B101" s="18" t="s">
        <v>32</v>
      </c>
      <c r="C101" s="30" t="s">
        <v>25</v>
      </c>
      <c r="D101" s="27"/>
      <c r="E101" s="5">
        <v>75</v>
      </c>
      <c r="F101" s="5">
        <v>3.45</v>
      </c>
      <c r="G101" s="5">
        <v>0.08</v>
      </c>
      <c r="H101" s="5">
        <v>29.6</v>
      </c>
      <c r="I101" s="5">
        <v>150</v>
      </c>
      <c r="J101" s="1"/>
      <c r="K101" s="1"/>
      <c r="L101" s="4" t="s">
        <v>32</v>
      </c>
      <c r="M101" s="35" t="s">
        <v>40</v>
      </c>
      <c r="N101" s="36"/>
      <c r="O101" s="5">
        <v>100</v>
      </c>
      <c r="P101" s="5">
        <v>0.4</v>
      </c>
      <c r="Q101" s="5">
        <v>0.4</v>
      </c>
      <c r="R101" s="5">
        <v>9.8000000000000007</v>
      </c>
      <c r="S101" s="5">
        <v>47</v>
      </c>
    </row>
    <row r="102" spans="2:19" ht="18.75" x14ac:dyDescent="0.3">
      <c r="B102" s="20"/>
      <c r="C102" s="38"/>
      <c r="D102" s="38"/>
      <c r="E102" s="17"/>
      <c r="F102" s="20"/>
      <c r="G102" s="22"/>
      <c r="H102" s="22"/>
      <c r="I102" s="22"/>
      <c r="J102" s="1"/>
      <c r="K102" s="1"/>
      <c r="L102" s="7"/>
      <c r="M102" s="39"/>
      <c r="N102" s="39"/>
      <c r="O102" s="9"/>
      <c r="P102" s="9"/>
      <c r="Q102" s="9"/>
      <c r="R102" s="9"/>
      <c r="S102" s="9"/>
    </row>
    <row r="103" spans="2:19" ht="18.75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2:19" ht="18.75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2:19" ht="18.75" x14ac:dyDescent="0.3">
      <c r="B105" s="1"/>
      <c r="C105" s="1"/>
      <c r="D105" s="1"/>
      <c r="E105" s="1"/>
      <c r="F105" s="9"/>
      <c r="G105" s="9"/>
      <c r="H105" s="9"/>
      <c r="I105" s="9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2:19" ht="18.75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2:19" ht="18.75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2:19" ht="18.75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2:19" ht="18.75" x14ac:dyDescent="0.3">
      <c r="B109" s="33" t="s">
        <v>7</v>
      </c>
      <c r="C109" s="33"/>
      <c r="D109" s="33"/>
      <c r="E109" s="33"/>
      <c r="F109" s="33"/>
      <c r="G109" s="33"/>
      <c r="H109" s="33"/>
      <c r="I109" s="1"/>
      <c r="J109" s="1"/>
      <c r="K109" s="1"/>
      <c r="L109" s="33" t="s">
        <v>7</v>
      </c>
      <c r="M109" s="33"/>
      <c r="N109" s="33"/>
      <c r="O109" s="33"/>
      <c r="P109" s="33"/>
      <c r="Q109" s="33"/>
      <c r="R109" s="33"/>
      <c r="S109" s="1"/>
    </row>
    <row r="110" spans="2:19" ht="18.75" x14ac:dyDescent="0.3">
      <c r="B110" s="33" t="s">
        <v>8</v>
      </c>
      <c r="C110" s="33"/>
      <c r="D110" s="33"/>
      <c r="E110" s="33"/>
      <c r="F110" s="33"/>
      <c r="G110" s="33"/>
      <c r="H110" s="33"/>
      <c r="I110" s="1"/>
      <c r="J110" s="1"/>
      <c r="K110" s="1"/>
      <c r="L110" s="33" t="s">
        <v>8</v>
      </c>
      <c r="M110" s="33"/>
      <c r="N110" s="33"/>
      <c r="O110" s="33"/>
      <c r="P110" s="33"/>
      <c r="Q110" s="33"/>
      <c r="R110" s="33"/>
      <c r="S110" s="1"/>
    </row>
    <row r="111" spans="2:19" ht="18.75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2:19" ht="18.75" x14ac:dyDescent="0.3">
      <c r="B112" s="32" t="s">
        <v>0</v>
      </c>
      <c r="C112" s="32"/>
      <c r="D112" s="32"/>
      <c r="E112" s="32"/>
      <c r="F112" s="32"/>
      <c r="G112" s="32"/>
      <c r="H112" s="32"/>
      <c r="I112" s="32"/>
      <c r="J112" s="1"/>
      <c r="K112" s="1"/>
      <c r="L112" s="32" t="s">
        <v>0</v>
      </c>
      <c r="M112" s="32"/>
      <c r="N112" s="32"/>
      <c r="O112" s="32"/>
      <c r="P112" s="32"/>
      <c r="Q112" s="32"/>
      <c r="R112" s="32"/>
      <c r="S112" s="32"/>
    </row>
    <row r="113" spans="2:19" ht="18.75" x14ac:dyDescent="0.3">
      <c r="B113" s="33" t="s">
        <v>89</v>
      </c>
      <c r="C113" s="33"/>
      <c r="D113" s="33"/>
      <c r="E113" s="33"/>
      <c r="F113" s="33"/>
      <c r="G113" s="33"/>
      <c r="H113" s="33"/>
      <c r="I113" s="33"/>
      <c r="J113" s="1"/>
      <c r="K113" s="1"/>
      <c r="L113" s="33" t="s">
        <v>90</v>
      </c>
      <c r="M113" s="33"/>
      <c r="N113" s="33"/>
      <c r="O113" s="33"/>
      <c r="P113" s="33"/>
      <c r="Q113" s="33"/>
      <c r="R113" s="33"/>
      <c r="S113" s="33"/>
    </row>
    <row r="114" spans="2:19" ht="18.75" x14ac:dyDescent="0.3">
      <c r="B114" s="26"/>
      <c r="C114" s="26"/>
      <c r="D114" s="26"/>
      <c r="E114" s="26"/>
      <c r="F114" s="26"/>
      <c r="G114" s="1"/>
      <c r="H114" s="1"/>
      <c r="I114" s="1"/>
      <c r="J114" s="1"/>
      <c r="K114" s="1"/>
      <c r="L114" s="26"/>
      <c r="M114" s="26"/>
      <c r="N114" s="26"/>
      <c r="O114" s="26"/>
      <c r="P114" s="26"/>
      <c r="Q114" s="1"/>
      <c r="R114" s="1"/>
      <c r="S114" s="1"/>
    </row>
    <row r="115" spans="2:19" ht="18.75" x14ac:dyDescent="0.3">
      <c r="B115" s="1"/>
      <c r="C115" s="1"/>
      <c r="D115" s="1"/>
      <c r="E115" s="1"/>
      <c r="F115" s="9"/>
      <c r="G115" s="9"/>
      <c r="H115" s="9"/>
      <c r="I115" s="9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2:19" ht="18.75" x14ac:dyDescent="0.3">
      <c r="B116" s="33" t="s">
        <v>1</v>
      </c>
      <c r="C116" s="33"/>
      <c r="D116" s="33"/>
      <c r="E116" s="33"/>
      <c r="F116" s="33"/>
      <c r="G116" s="33"/>
      <c r="H116" s="33"/>
      <c r="I116" s="33"/>
      <c r="J116" s="1"/>
      <c r="K116" s="1"/>
      <c r="L116" s="33" t="s">
        <v>1</v>
      </c>
      <c r="M116" s="33"/>
      <c r="N116" s="33"/>
      <c r="O116" s="33"/>
      <c r="P116" s="33"/>
      <c r="Q116" s="33"/>
      <c r="R116" s="33"/>
      <c r="S116" s="33"/>
    </row>
    <row r="117" spans="2:19" ht="18.75" x14ac:dyDescent="0.3">
      <c r="B117" s="26"/>
      <c r="C117" s="26"/>
      <c r="D117" s="26"/>
      <c r="E117" s="26"/>
      <c r="F117" s="26"/>
      <c r="G117" s="26"/>
      <c r="H117" s="26"/>
      <c r="I117" s="26"/>
      <c r="J117" s="1"/>
      <c r="K117" s="1"/>
      <c r="L117" s="26"/>
      <c r="M117" s="26"/>
      <c r="N117" s="26"/>
      <c r="O117" s="26"/>
      <c r="P117" s="26"/>
      <c r="Q117" s="26"/>
      <c r="R117" s="26"/>
      <c r="S117" s="26"/>
    </row>
    <row r="118" spans="2:19" ht="18.75" x14ac:dyDescent="0.3">
      <c r="B118" s="2"/>
      <c r="C118" s="2"/>
      <c r="D118" s="2"/>
      <c r="E118" s="26" t="s">
        <v>15</v>
      </c>
      <c r="F118" s="26" t="s">
        <v>10</v>
      </c>
      <c r="G118" s="26" t="s">
        <v>11</v>
      </c>
      <c r="H118" s="26" t="s">
        <v>12</v>
      </c>
      <c r="I118" s="26" t="s">
        <v>9</v>
      </c>
      <c r="J118" s="1"/>
      <c r="K118" s="1"/>
      <c r="L118" s="2"/>
      <c r="M118" s="2"/>
      <c r="N118" s="2"/>
      <c r="O118" s="26" t="s">
        <v>15</v>
      </c>
      <c r="P118" s="26" t="s">
        <v>10</v>
      </c>
      <c r="Q118" s="26" t="s">
        <v>11</v>
      </c>
      <c r="R118" s="26" t="s">
        <v>12</v>
      </c>
      <c r="S118" s="26" t="s">
        <v>9</v>
      </c>
    </row>
    <row r="119" spans="2:19" ht="18.75" x14ac:dyDescent="0.3">
      <c r="B119" s="4" t="s">
        <v>2</v>
      </c>
      <c r="C119" s="40" t="s">
        <v>66</v>
      </c>
      <c r="D119" s="40"/>
      <c r="E119" s="5" t="s">
        <v>68</v>
      </c>
      <c r="F119" s="25">
        <f>16.8/115*150</f>
        <v>21.913043478260871</v>
      </c>
      <c r="G119" s="25">
        <f>9.07/115*150</f>
        <v>11.830434782608695</v>
      </c>
      <c r="H119" s="6">
        <f>18.4/115*150</f>
        <v>23.999999999999996</v>
      </c>
      <c r="I119" s="25">
        <f>221.46/115*150</f>
        <v>288.8608695652174</v>
      </c>
      <c r="J119" s="1"/>
      <c r="K119" s="1"/>
      <c r="L119" s="4" t="s">
        <v>2</v>
      </c>
      <c r="M119" s="40" t="s">
        <v>55</v>
      </c>
      <c r="N119" s="40"/>
      <c r="O119" s="5" t="s">
        <v>45</v>
      </c>
      <c r="P119" s="5">
        <f>11.6/200*250</f>
        <v>14.499999999999998</v>
      </c>
      <c r="Q119" s="5">
        <f>10.4/200*250</f>
        <v>13.000000000000002</v>
      </c>
      <c r="R119" s="5">
        <f>56.8/200*250</f>
        <v>71</v>
      </c>
      <c r="S119" s="5">
        <f>372/200*250</f>
        <v>465</v>
      </c>
    </row>
    <row r="120" spans="2:19" ht="18.75" x14ac:dyDescent="0.3">
      <c r="B120" s="4" t="s">
        <v>4</v>
      </c>
      <c r="C120" s="40" t="s">
        <v>13</v>
      </c>
      <c r="D120" s="40"/>
      <c r="E120" s="5">
        <v>200</v>
      </c>
      <c r="F120" s="5">
        <v>0.2</v>
      </c>
      <c r="G120" s="5">
        <v>0</v>
      </c>
      <c r="H120" s="5">
        <v>15</v>
      </c>
      <c r="I120" s="5">
        <v>58</v>
      </c>
      <c r="J120" s="1"/>
      <c r="K120" s="1"/>
      <c r="L120" s="4" t="s">
        <v>4</v>
      </c>
      <c r="M120" s="40" t="s">
        <v>13</v>
      </c>
      <c r="N120" s="40"/>
      <c r="O120" s="5">
        <v>200</v>
      </c>
      <c r="P120" s="5">
        <v>0.2</v>
      </c>
      <c r="Q120" s="5">
        <v>0</v>
      </c>
      <c r="R120" s="5">
        <v>15</v>
      </c>
      <c r="S120" s="5">
        <v>58</v>
      </c>
    </row>
    <row r="121" spans="2:19" ht="18.75" x14ac:dyDescent="0.3">
      <c r="B121" s="4" t="s">
        <v>5</v>
      </c>
      <c r="C121" s="40" t="s">
        <v>14</v>
      </c>
      <c r="D121" s="40"/>
      <c r="E121" s="5">
        <v>10</v>
      </c>
      <c r="F121" s="5">
        <v>0.1</v>
      </c>
      <c r="G121" s="5">
        <v>7.25</v>
      </c>
      <c r="H121" s="5">
        <v>0.14000000000000001</v>
      </c>
      <c r="I121" s="5">
        <v>66.2</v>
      </c>
      <c r="J121" s="1"/>
      <c r="K121" s="1"/>
      <c r="L121" s="4" t="s">
        <v>5</v>
      </c>
      <c r="M121" s="40" t="s">
        <v>14</v>
      </c>
      <c r="N121" s="40"/>
      <c r="O121" s="5">
        <v>10</v>
      </c>
      <c r="P121" s="5">
        <v>0.1</v>
      </c>
      <c r="Q121" s="5">
        <v>7.25</v>
      </c>
      <c r="R121" s="5">
        <v>0.14000000000000001</v>
      </c>
      <c r="S121" s="5">
        <v>66.2</v>
      </c>
    </row>
    <row r="122" spans="2:19" ht="18.75" x14ac:dyDescent="0.3">
      <c r="B122" s="4" t="s">
        <v>6</v>
      </c>
      <c r="C122" s="40" t="s">
        <v>67</v>
      </c>
      <c r="D122" s="40"/>
      <c r="E122" s="5">
        <v>40</v>
      </c>
      <c r="F122" s="5">
        <v>5.0999999999999996</v>
      </c>
      <c r="G122" s="5">
        <v>4.5999999999999996</v>
      </c>
      <c r="H122" s="5">
        <v>0.3</v>
      </c>
      <c r="I122" s="5">
        <v>63</v>
      </c>
      <c r="J122" s="1"/>
      <c r="K122" s="1"/>
      <c r="L122" s="4" t="s">
        <v>6</v>
      </c>
      <c r="M122" s="40" t="s">
        <v>26</v>
      </c>
      <c r="N122" s="40"/>
      <c r="O122" s="5">
        <v>200</v>
      </c>
      <c r="P122" s="5">
        <v>5.6</v>
      </c>
      <c r="Q122" s="5">
        <v>2.4</v>
      </c>
      <c r="R122" s="5">
        <v>36</v>
      </c>
      <c r="S122" s="5">
        <v>188</v>
      </c>
    </row>
    <row r="123" spans="2:19" ht="18.75" x14ac:dyDescent="0.3">
      <c r="B123" s="4" t="s">
        <v>21</v>
      </c>
      <c r="C123" s="40" t="s">
        <v>56</v>
      </c>
      <c r="D123" s="40"/>
      <c r="E123" s="5">
        <v>50</v>
      </c>
      <c r="F123" s="5">
        <v>3.8</v>
      </c>
      <c r="G123" s="5">
        <v>1.4</v>
      </c>
      <c r="H123" s="5">
        <v>25.7</v>
      </c>
      <c r="I123" s="5">
        <v>131</v>
      </c>
      <c r="J123" s="1"/>
      <c r="K123" s="1"/>
      <c r="L123" s="18" t="s">
        <v>21</v>
      </c>
      <c r="M123" s="40" t="s">
        <v>56</v>
      </c>
      <c r="N123" s="40"/>
      <c r="O123" s="5">
        <v>50</v>
      </c>
      <c r="P123" s="5">
        <v>3.8</v>
      </c>
      <c r="Q123" s="5">
        <v>1.4</v>
      </c>
      <c r="R123" s="5">
        <v>25.7</v>
      </c>
      <c r="S123" s="5">
        <v>131</v>
      </c>
    </row>
    <row r="124" spans="2:19" ht="18.75" x14ac:dyDescent="0.3">
      <c r="B124" s="4" t="s">
        <v>24</v>
      </c>
      <c r="C124" s="35" t="s">
        <v>40</v>
      </c>
      <c r="D124" s="36"/>
      <c r="E124" s="5">
        <v>100</v>
      </c>
      <c r="F124" s="5">
        <v>0.4</v>
      </c>
      <c r="G124" s="5">
        <v>0.4</v>
      </c>
      <c r="H124" s="5">
        <v>9.8000000000000007</v>
      </c>
      <c r="I124" s="5">
        <v>47</v>
      </c>
      <c r="J124" s="1"/>
      <c r="K124" s="1"/>
      <c r="L124" s="20"/>
      <c r="M124" s="38"/>
      <c r="N124" s="38"/>
      <c r="O124" s="17"/>
      <c r="P124" s="17"/>
      <c r="Q124" s="17"/>
      <c r="R124" s="17"/>
      <c r="S124" s="17"/>
    </row>
    <row r="125" spans="2:19" ht="18.75" x14ac:dyDescent="0.3">
      <c r="B125" s="26"/>
      <c r="C125" s="26"/>
      <c r="D125" s="26"/>
      <c r="E125" s="26"/>
      <c r="F125" s="26"/>
      <c r="G125" s="1"/>
      <c r="H125" s="1"/>
      <c r="I125" s="1"/>
      <c r="J125" s="1"/>
      <c r="K125" s="1"/>
      <c r="L125" s="26"/>
      <c r="M125" s="26"/>
      <c r="N125" s="26"/>
      <c r="O125" s="26"/>
      <c r="P125" s="26"/>
      <c r="Q125" s="1"/>
      <c r="R125" s="1"/>
      <c r="S125" s="1"/>
    </row>
    <row r="126" spans="2:19" ht="18.75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2:19" ht="18.75" x14ac:dyDescent="0.3">
      <c r="B127" s="33" t="s">
        <v>3</v>
      </c>
      <c r="C127" s="33"/>
      <c r="D127" s="33"/>
      <c r="E127" s="33"/>
      <c r="F127" s="33"/>
      <c r="G127" s="33"/>
      <c r="H127" s="33"/>
      <c r="I127" s="33"/>
      <c r="J127" s="1"/>
      <c r="K127" s="1"/>
      <c r="L127" s="33" t="s">
        <v>3</v>
      </c>
      <c r="M127" s="33"/>
      <c r="N127" s="33"/>
      <c r="O127" s="33"/>
      <c r="P127" s="33"/>
      <c r="Q127" s="33"/>
      <c r="R127" s="33"/>
      <c r="S127" s="33"/>
    </row>
    <row r="128" spans="2:19" ht="18.75" x14ac:dyDescent="0.3">
      <c r="B128" s="26"/>
      <c r="C128" s="26"/>
      <c r="D128" s="26"/>
      <c r="E128" s="26"/>
      <c r="F128" s="26"/>
      <c r="G128" s="26"/>
      <c r="H128" s="26"/>
      <c r="I128" s="26"/>
      <c r="J128" s="1"/>
      <c r="K128" s="1"/>
      <c r="L128" s="26"/>
      <c r="M128" s="26"/>
      <c r="N128" s="26"/>
      <c r="O128" s="26"/>
      <c r="P128" s="26"/>
      <c r="Q128" s="26"/>
      <c r="R128" s="26"/>
      <c r="S128" s="26"/>
    </row>
    <row r="129" spans="2:19" ht="18.75" x14ac:dyDescent="0.3">
      <c r="B129" s="2"/>
      <c r="C129" s="2"/>
      <c r="D129" s="2"/>
      <c r="E129" s="26" t="s">
        <v>15</v>
      </c>
      <c r="F129" s="26" t="s">
        <v>10</v>
      </c>
      <c r="G129" s="26" t="s">
        <v>11</v>
      </c>
      <c r="H129" s="26" t="s">
        <v>12</v>
      </c>
      <c r="I129" s="26" t="s">
        <v>9</v>
      </c>
      <c r="J129" s="1"/>
      <c r="K129" s="1"/>
      <c r="L129" s="2"/>
      <c r="M129" s="2"/>
      <c r="N129" s="2"/>
      <c r="O129" s="26" t="s">
        <v>15</v>
      </c>
      <c r="P129" s="26" t="s">
        <v>10</v>
      </c>
      <c r="Q129" s="26" t="s">
        <v>11</v>
      </c>
      <c r="R129" s="26" t="s">
        <v>12</v>
      </c>
      <c r="S129" s="26" t="s">
        <v>9</v>
      </c>
    </row>
    <row r="130" spans="2:19" ht="18.75" x14ac:dyDescent="0.3">
      <c r="B130" s="4" t="s">
        <v>2</v>
      </c>
      <c r="C130" s="35" t="s">
        <v>31</v>
      </c>
      <c r="D130" s="36"/>
      <c r="E130" s="5">
        <v>100</v>
      </c>
      <c r="F130" s="5">
        <v>1.5</v>
      </c>
      <c r="G130" s="5">
        <v>2</v>
      </c>
      <c r="H130" s="5">
        <v>10.7</v>
      </c>
      <c r="I130" s="5">
        <v>67</v>
      </c>
      <c r="J130" s="1"/>
      <c r="K130" s="1"/>
      <c r="L130" s="4" t="s">
        <v>2</v>
      </c>
      <c r="M130" s="35" t="s">
        <v>70</v>
      </c>
      <c r="N130" s="36"/>
      <c r="O130" s="5" t="s">
        <v>48</v>
      </c>
      <c r="P130" s="25">
        <f>2.8/250*300</f>
        <v>3.36</v>
      </c>
      <c r="Q130" s="25">
        <f>3/250*300</f>
        <v>3.6</v>
      </c>
      <c r="R130" s="25">
        <f>20.5/250*300</f>
        <v>24.6</v>
      </c>
      <c r="S130" s="25">
        <f>121/250*300</f>
        <v>145.19999999999999</v>
      </c>
    </row>
    <row r="131" spans="2:19" ht="18.75" x14ac:dyDescent="0.3">
      <c r="B131" s="4" t="s">
        <v>4</v>
      </c>
      <c r="C131" s="35" t="s">
        <v>28</v>
      </c>
      <c r="D131" s="36"/>
      <c r="E131" s="11" t="s">
        <v>54</v>
      </c>
      <c r="F131" s="5">
        <v>2.4</v>
      </c>
      <c r="G131" s="5">
        <v>5.16</v>
      </c>
      <c r="H131" s="5">
        <v>12</v>
      </c>
      <c r="I131" s="5">
        <v>105.6</v>
      </c>
      <c r="J131" s="1"/>
      <c r="K131" s="1"/>
      <c r="L131" s="4" t="s">
        <v>4</v>
      </c>
      <c r="M131" s="35" t="s">
        <v>71</v>
      </c>
      <c r="N131" s="36"/>
      <c r="O131" s="11">
        <v>250</v>
      </c>
      <c r="P131" s="5">
        <v>16.100000000000001</v>
      </c>
      <c r="Q131" s="5">
        <v>34.700000000000003</v>
      </c>
      <c r="R131" s="5">
        <v>26.9</v>
      </c>
      <c r="S131" s="5">
        <v>486.9</v>
      </c>
    </row>
    <row r="132" spans="2:19" ht="18.75" x14ac:dyDescent="0.3">
      <c r="B132" s="4" t="s">
        <v>5</v>
      </c>
      <c r="C132" s="35" t="s">
        <v>69</v>
      </c>
      <c r="D132" s="36"/>
      <c r="E132" s="5">
        <v>110</v>
      </c>
      <c r="F132" s="5">
        <v>11</v>
      </c>
      <c r="G132" s="5">
        <v>18.399999999999999</v>
      </c>
      <c r="H132" s="5">
        <v>2.1</v>
      </c>
      <c r="I132" s="5">
        <v>219</v>
      </c>
      <c r="J132" s="1"/>
      <c r="K132" s="1"/>
      <c r="L132" s="4" t="s">
        <v>5</v>
      </c>
      <c r="M132" s="35" t="s">
        <v>72</v>
      </c>
      <c r="N132" s="36"/>
      <c r="O132" s="5">
        <v>30</v>
      </c>
      <c r="P132" s="5">
        <v>0.24</v>
      </c>
      <c r="Q132" s="5">
        <v>0.06</v>
      </c>
      <c r="R132" s="5">
        <v>0.48</v>
      </c>
      <c r="S132" s="5">
        <v>3.6</v>
      </c>
    </row>
    <row r="133" spans="2:19" ht="18.75" x14ac:dyDescent="0.3">
      <c r="B133" s="4" t="s">
        <v>6</v>
      </c>
      <c r="C133" s="40" t="s">
        <v>20</v>
      </c>
      <c r="D133" s="40"/>
      <c r="E133" s="5">
        <v>200</v>
      </c>
      <c r="F133" s="5">
        <v>4.9000000000000004</v>
      </c>
      <c r="G133" s="5">
        <v>5</v>
      </c>
      <c r="H133" s="5">
        <v>32.5</v>
      </c>
      <c r="I133" s="5">
        <v>190</v>
      </c>
      <c r="J133" s="1"/>
      <c r="K133" s="1"/>
      <c r="L133" s="4" t="s">
        <v>6</v>
      </c>
      <c r="M133" s="40" t="s">
        <v>13</v>
      </c>
      <c r="N133" s="40"/>
      <c r="O133" s="5">
        <v>200</v>
      </c>
      <c r="P133" s="5">
        <v>0.2</v>
      </c>
      <c r="Q133" s="5">
        <v>0</v>
      </c>
      <c r="R133" s="5">
        <v>15</v>
      </c>
      <c r="S133" s="5">
        <v>58</v>
      </c>
    </row>
    <row r="134" spans="2:19" ht="18.75" x14ac:dyDescent="0.3">
      <c r="B134" s="4" t="s">
        <v>21</v>
      </c>
      <c r="C134" s="40" t="s">
        <v>18</v>
      </c>
      <c r="D134" s="40"/>
      <c r="E134" s="5">
        <v>30</v>
      </c>
      <c r="F134" s="25">
        <f>9.28/40*30</f>
        <v>6.9599999999999991</v>
      </c>
      <c r="G134" s="25">
        <f>11.8/40*30</f>
        <v>8.8500000000000014</v>
      </c>
      <c r="H134" s="5">
        <v>0</v>
      </c>
      <c r="I134" s="5">
        <f>145.6/40*30</f>
        <v>109.19999999999999</v>
      </c>
      <c r="J134" s="1"/>
      <c r="K134" s="1"/>
      <c r="L134" s="4" t="s">
        <v>21</v>
      </c>
      <c r="M134" s="40" t="s">
        <v>56</v>
      </c>
      <c r="N134" s="40"/>
      <c r="O134" s="5">
        <v>50</v>
      </c>
      <c r="P134" s="5">
        <v>3.8</v>
      </c>
      <c r="Q134" s="5">
        <v>1.4</v>
      </c>
      <c r="R134" s="5">
        <v>25.7</v>
      </c>
      <c r="S134" s="5">
        <v>131</v>
      </c>
    </row>
    <row r="135" spans="2:19" ht="18.75" x14ac:dyDescent="0.3">
      <c r="B135" s="4" t="s">
        <v>24</v>
      </c>
      <c r="C135" s="40" t="s">
        <v>56</v>
      </c>
      <c r="D135" s="40"/>
      <c r="E135" s="5">
        <v>50</v>
      </c>
      <c r="F135" s="5">
        <v>3.8</v>
      </c>
      <c r="G135" s="5">
        <v>1.4</v>
      </c>
      <c r="H135" s="5">
        <v>25.7</v>
      </c>
      <c r="I135" s="5">
        <v>131</v>
      </c>
      <c r="J135" s="1"/>
      <c r="K135" s="1"/>
      <c r="L135" s="4" t="s">
        <v>24</v>
      </c>
      <c r="M135" s="27" t="s">
        <v>25</v>
      </c>
      <c r="N135" s="27"/>
      <c r="O135" s="5">
        <v>75</v>
      </c>
      <c r="P135" s="5">
        <v>3.45</v>
      </c>
      <c r="Q135" s="5">
        <v>0.08</v>
      </c>
      <c r="R135" s="5">
        <v>29.6</v>
      </c>
      <c r="S135" s="5">
        <v>150</v>
      </c>
    </row>
    <row r="136" spans="2:19" ht="18.75" x14ac:dyDescent="0.3">
      <c r="B136" s="4" t="s">
        <v>32</v>
      </c>
      <c r="C136" s="27" t="s">
        <v>25</v>
      </c>
      <c r="D136" s="27"/>
      <c r="E136" s="5">
        <v>75</v>
      </c>
      <c r="F136" s="5">
        <v>3.45</v>
      </c>
      <c r="G136" s="5">
        <v>0.08</v>
      </c>
      <c r="H136" s="5">
        <v>29.6</v>
      </c>
      <c r="I136" s="5">
        <v>150</v>
      </c>
      <c r="J136" s="1"/>
      <c r="K136" s="1"/>
      <c r="L136" s="2"/>
      <c r="M136" s="33"/>
      <c r="N136" s="33"/>
      <c r="O136" s="2"/>
      <c r="P136" s="2"/>
      <c r="Q136" s="1"/>
      <c r="R136" s="1"/>
      <c r="S136" s="1"/>
    </row>
    <row r="137" spans="2:19" ht="18.75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2:19" ht="18.75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2:19" ht="18.75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2:19" ht="18.75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2:19" ht="18.75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2:19" ht="18.75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2:19" ht="18.75" x14ac:dyDescent="0.3">
      <c r="B143" s="33" t="s">
        <v>7</v>
      </c>
      <c r="C143" s="33"/>
      <c r="D143" s="33"/>
      <c r="E143" s="33"/>
      <c r="F143" s="33"/>
      <c r="G143" s="33"/>
      <c r="H143" s="33"/>
      <c r="I143" s="1"/>
      <c r="J143" s="1"/>
      <c r="K143" s="1"/>
      <c r="L143" s="33" t="s">
        <v>7</v>
      </c>
      <c r="M143" s="33"/>
      <c r="N143" s="33"/>
      <c r="O143" s="33"/>
      <c r="P143" s="33"/>
      <c r="Q143" s="33"/>
      <c r="R143" s="33"/>
      <c r="S143" s="1"/>
    </row>
    <row r="144" spans="2:19" ht="18.75" x14ac:dyDescent="0.3">
      <c r="B144" s="33" t="s">
        <v>8</v>
      </c>
      <c r="C144" s="33"/>
      <c r="D144" s="33"/>
      <c r="E144" s="33"/>
      <c r="F144" s="33"/>
      <c r="G144" s="33"/>
      <c r="H144" s="33"/>
      <c r="I144" s="1"/>
      <c r="J144" s="1"/>
      <c r="K144" s="1"/>
      <c r="L144" s="33" t="s">
        <v>8</v>
      </c>
      <c r="M144" s="33"/>
      <c r="N144" s="33"/>
      <c r="O144" s="33"/>
      <c r="P144" s="33"/>
      <c r="Q144" s="33"/>
      <c r="R144" s="33"/>
      <c r="S144" s="1"/>
    </row>
    <row r="145" spans="2:19" ht="18.75" x14ac:dyDescent="0.3">
      <c r="B145" s="26"/>
      <c r="C145" s="26"/>
      <c r="D145" s="26"/>
      <c r="E145" s="26"/>
      <c r="F145" s="26"/>
      <c r="G145" s="26"/>
      <c r="H145" s="26"/>
      <c r="I145" s="1"/>
      <c r="J145" s="1"/>
      <c r="K145" s="1"/>
      <c r="L145" s="26"/>
      <c r="M145" s="26"/>
      <c r="N145" s="26"/>
      <c r="O145" s="26"/>
      <c r="P145" s="26"/>
      <c r="Q145" s="26"/>
      <c r="R145" s="26"/>
      <c r="S145" s="1"/>
    </row>
    <row r="146" spans="2:19" ht="18.75" x14ac:dyDescent="0.3">
      <c r="B146" s="32" t="s">
        <v>0</v>
      </c>
      <c r="C146" s="32"/>
      <c r="D146" s="32"/>
      <c r="E146" s="32"/>
      <c r="F146" s="32"/>
      <c r="G146" s="32"/>
      <c r="H146" s="32"/>
      <c r="I146" s="32"/>
      <c r="J146" s="1"/>
      <c r="K146" s="1"/>
      <c r="L146" s="32" t="s">
        <v>0</v>
      </c>
      <c r="M146" s="32"/>
      <c r="N146" s="32"/>
      <c r="O146" s="32"/>
      <c r="P146" s="32"/>
      <c r="Q146" s="32"/>
      <c r="R146" s="32"/>
      <c r="S146" s="32"/>
    </row>
    <row r="147" spans="2:19" ht="18.75" x14ac:dyDescent="0.3">
      <c r="B147" s="33" t="s">
        <v>91</v>
      </c>
      <c r="C147" s="33"/>
      <c r="D147" s="33"/>
      <c r="E147" s="33"/>
      <c r="F147" s="33"/>
      <c r="G147" s="33"/>
      <c r="H147" s="33"/>
      <c r="I147" s="33"/>
      <c r="J147" s="1"/>
      <c r="K147" s="1"/>
      <c r="L147" s="33" t="s">
        <v>92</v>
      </c>
      <c r="M147" s="33"/>
      <c r="N147" s="33"/>
      <c r="O147" s="33"/>
      <c r="P147" s="33"/>
      <c r="Q147" s="33"/>
      <c r="R147" s="33"/>
      <c r="S147" s="33"/>
    </row>
    <row r="148" spans="2:19" ht="18.75" x14ac:dyDescent="0.3">
      <c r="B148" s="26"/>
      <c r="C148" s="26"/>
      <c r="D148" s="26"/>
      <c r="E148" s="26"/>
      <c r="F148" s="26"/>
      <c r="G148" s="1"/>
      <c r="H148" s="1"/>
      <c r="I148" s="1"/>
      <c r="J148" s="1"/>
      <c r="K148" s="1"/>
      <c r="L148" s="26"/>
      <c r="M148" s="26"/>
      <c r="N148" s="26"/>
      <c r="O148" s="26"/>
      <c r="P148" s="26"/>
      <c r="Q148" s="1"/>
      <c r="R148" s="1"/>
      <c r="S148" s="1"/>
    </row>
    <row r="149" spans="2:19" ht="18.75" x14ac:dyDescent="0.3">
      <c r="B149" s="1"/>
      <c r="C149" s="1"/>
      <c r="D149" s="1"/>
      <c r="E149" s="1"/>
      <c r="F149" s="9"/>
      <c r="G149" s="9"/>
      <c r="H149" s="9"/>
      <c r="I149" s="9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2:19" ht="18.75" x14ac:dyDescent="0.3">
      <c r="B150" s="33" t="s">
        <v>1</v>
      </c>
      <c r="C150" s="33"/>
      <c r="D150" s="33"/>
      <c r="E150" s="33"/>
      <c r="F150" s="33"/>
      <c r="G150" s="33"/>
      <c r="H150" s="33"/>
      <c r="I150" s="33"/>
      <c r="J150" s="1"/>
      <c r="K150" s="1"/>
      <c r="L150" s="33" t="s">
        <v>1</v>
      </c>
      <c r="M150" s="33"/>
      <c r="N150" s="33"/>
      <c r="O150" s="33"/>
      <c r="P150" s="33"/>
      <c r="Q150" s="33"/>
      <c r="R150" s="33"/>
      <c r="S150" s="33"/>
    </row>
    <row r="151" spans="2:19" ht="18.75" x14ac:dyDescent="0.3">
      <c r="B151" s="26"/>
      <c r="C151" s="26"/>
      <c r="D151" s="26"/>
      <c r="E151" s="26"/>
      <c r="F151" s="26"/>
      <c r="G151" s="26"/>
      <c r="H151" s="26"/>
      <c r="I151" s="26"/>
      <c r="J151" s="1"/>
      <c r="K151" s="1"/>
      <c r="L151" s="26"/>
      <c r="M151" s="26"/>
      <c r="N151" s="26"/>
      <c r="O151" s="26"/>
      <c r="P151" s="26"/>
      <c r="Q151" s="26"/>
      <c r="R151" s="26"/>
      <c r="S151" s="26"/>
    </row>
    <row r="152" spans="2:19" ht="18.75" x14ac:dyDescent="0.3">
      <c r="B152" s="2"/>
      <c r="C152" s="2"/>
      <c r="D152" s="2"/>
      <c r="E152" s="26" t="s">
        <v>15</v>
      </c>
      <c r="F152" s="26" t="s">
        <v>10</v>
      </c>
      <c r="G152" s="26" t="s">
        <v>11</v>
      </c>
      <c r="H152" s="26" t="s">
        <v>12</v>
      </c>
      <c r="I152" s="26" t="s">
        <v>9</v>
      </c>
      <c r="J152" s="1"/>
      <c r="K152" s="1"/>
      <c r="L152" s="2"/>
      <c r="M152" s="2"/>
      <c r="N152" s="2"/>
      <c r="O152" s="26" t="s">
        <v>15</v>
      </c>
      <c r="P152" s="26" t="s">
        <v>10</v>
      </c>
      <c r="Q152" s="26" t="s">
        <v>11</v>
      </c>
      <c r="R152" s="26" t="s">
        <v>12</v>
      </c>
      <c r="S152" s="26" t="s">
        <v>9</v>
      </c>
    </row>
    <row r="153" spans="2:19" ht="18.75" x14ac:dyDescent="0.3">
      <c r="B153" s="4" t="s">
        <v>2</v>
      </c>
      <c r="C153" s="40" t="s">
        <v>34</v>
      </c>
      <c r="D153" s="40"/>
      <c r="E153" s="5" t="s">
        <v>45</v>
      </c>
      <c r="F153" s="5">
        <v>6.75</v>
      </c>
      <c r="G153" s="5">
        <v>16.25</v>
      </c>
      <c r="H153" s="5">
        <v>38.75</v>
      </c>
      <c r="I153" s="5">
        <v>332.5</v>
      </c>
      <c r="J153" s="1"/>
      <c r="K153" s="1"/>
      <c r="L153" s="4" t="s">
        <v>2</v>
      </c>
      <c r="M153" s="40" t="s">
        <v>44</v>
      </c>
      <c r="N153" s="40"/>
      <c r="O153" s="5" t="s">
        <v>45</v>
      </c>
      <c r="P153" s="25">
        <f>4.28/200*250</f>
        <v>5.3500000000000005</v>
      </c>
      <c r="Q153" s="25">
        <f>11.9/200*250</f>
        <v>14.875000000000002</v>
      </c>
      <c r="R153" s="25">
        <f>28.1/200*250</f>
        <v>35.125</v>
      </c>
      <c r="S153" s="5">
        <f>240/200*250</f>
        <v>300</v>
      </c>
    </row>
    <row r="154" spans="2:19" ht="18.75" x14ac:dyDescent="0.3">
      <c r="B154" s="4" t="s">
        <v>4</v>
      </c>
      <c r="C154" s="40" t="s">
        <v>13</v>
      </c>
      <c r="D154" s="40"/>
      <c r="E154" s="5">
        <v>200</v>
      </c>
      <c r="F154" s="5">
        <v>0.2</v>
      </c>
      <c r="G154" s="5">
        <v>0</v>
      </c>
      <c r="H154" s="5">
        <v>15</v>
      </c>
      <c r="I154" s="5">
        <v>58</v>
      </c>
      <c r="J154" s="1"/>
      <c r="K154" s="1"/>
      <c r="L154" s="4" t="s">
        <v>4</v>
      </c>
      <c r="M154" s="40" t="s">
        <v>13</v>
      </c>
      <c r="N154" s="40"/>
      <c r="O154" s="5">
        <v>200</v>
      </c>
      <c r="P154" s="5">
        <v>0.2</v>
      </c>
      <c r="Q154" s="5">
        <v>0</v>
      </c>
      <c r="R154" s="5">
        <v>15</v>
      </c>
      <c r="S154" s="5">
        <v>58</v>
      </c>
    </row>
    <row r="155" spans="2:19" ht="18.75" x14ac:dyDescent="0.3">
      <c r="B155" s="4" t="s">
        <v>5</v>
      </c>
      <c r="C155" s="40" t="s">
        <v>14</v>
      </c>
      <c r="D155" s="40"/>
      <c r="E155" s="5">
        <v>10</v>
      </c>
      <c r="F155" s="5">
        <v>0.1</v>
      </c>
      <c r="G155" s="5">
        <v>7.25</v>
      </c>
      <c r="H155" s="5">
        <v>0.14000000000000001</v>
      </c>
      <c r="I155" s="5">
        <v>66.2</v>
      </c>
      <c r="J155" s="1"/>
      <c r="K155" s="1"/>
      <c r="L155" s="4" t="s">
        <v>5</v>
      </c>
      <c r="M155" s="40" t="s">
        <v>14</v>
      </c>
      <c r="N155" s="40"/>
      <c r="O155" s="5">
        <v>10</v>
      </c>
      <c r="P155" s="5">
        <v>0.1</v>
      </c>
      <c r="Q155" s="5">
        <v>7.25</v>
      </c>
      <c r="R155" s="5">
        <v>0.14000000000000001</v>
      </c>
      <c r="S155" s="5">
        <v>66.2</v>
      </c>
    </row>
    <row r="156" spans="2:19" ht="18.75" x14ac:dyDescent="0.3">
      <c r="B156" s="4" t="s">
        <v>6</v>
      </c>
      <c r="C156" s="40" t="s">
        <v>35</v>
      </c>
      <c r="D156" s="40"/>
      <c r="E156" s="5">
        <v>40</v>
      </c>
      <c r="F156" s="5">
        <v>5.0999999999999996</v>
      </c>
      <c r="G156" s="5">
        <v>4.5999999999999996</v>
      </c>
      <c r="H156" s="5">
        <v>0.3</v>
      </c>
      <c r="I156" s="5">
        <v>63</v>
      </c>
      <c r="J156" s="1"/>
      <c r="K156" s="1"/>
      <c r="L156" s="4" t="s">
        <v>6</v>
      </c>
      <c r="M156" s="40" t="s">
        <v>37</v>
      </c>
      <c r="N156" s="40"/>
      <c r="O156" s="5">
        <v>40</v>
      </c>
      <c r="P156" s="5">
        <v>8.8000000000000007</v>
      </c>
      <c r="Q156" s="5">
        <v>11.6</v>
      </c>
      <c r="R156" s="5">
        <v>89.2</v>
      </c>
      <c r="S156" s="5">
        <v>500</v>
      </c>
    </row>
    <row r="157" spans="2:19" ht="18.75" x14ac:dyDescent="0.3">
      <c r="B157" s="23" t="s">
        <v>21</v>
      </c>
      <c r="C157" s="40" t="s">
        <v>18</v>
      </c>
      <c r="D157" s="40"/>
      <c r="E157" s="5">
        <v>40</v>
      </c>
      <c r="F157" s="5">
        <v>9.2799999999999994</v>
      </c>
      <c r="G157" s="5">
        <v>11.8</v>
      </c>
      <c r="H157" s="5">
        <v>0</v>
      </c>
      <c r="I157" s="5">
        <v>145.6</v>
      </c>
      <c r="J157" s="1"/>
      <c r="K157" s="1"/>
      <c r="L157" s="18" t="s">
        <v>21</v>
      </c>
      <c r="M157" s="37" t="s">
        <v>18</v>
      </c>
      <c r="N157" s="37"/>
      <c r="O157" s="19">
        <v>50</v>
      </c>
      <c r="P157" s="19">
        <f>F157/40*50</f>
        <v>11.6</v>
      </c>
      <c r="Q157" s="24">
        <f>G157/40*50</f>
        <v>14.750000000000002</v>
      </c>
      <c r="R157" s="19">
        <f t="shared" ref="R157:S157" si="0">H157/40*50</f>
        <v>0</v>
      </c>
      <c r="S157" s="19">
        <f t="shared" si="0"/>
        <v>181.99999999999997</v>
      </c>
    </row>
    <row r="158" spans="2:19" ht="18.75" x14ac:dyDescent="0.3">
      <c r="B158" s="4" t="s">
        <v>24</v>
      </c>
      <c r="C158" s="40" t="s">
        <v>56</v>
      </c>
      <c r="D158" s="40"/>
      <c r="E158" s="5">
        <v>50</v>
      </c>
      <c r="F158" s="5">
        <v>3.8</v>
      </c>
      <c r="G158" s="5">
        <v>1.4</v>
      </c>
      <c r="H158" s="5">
        <v>25.7</v>
      </c>
      <c r="I158" s="5">
        <v>131</v>
      </c>
      <c r="J158" s="1"/>
      <c r="K158" s="1"/>
      <c r="L158" s="20"/>
      <c r="M158" s="38"/>
      <c r="N158" s="38"/>
      <c r="O158" s="17"/>
      <c r="P158" s="17"/>
      <c r="Q158" s="17"/>
      <c r="R158" s="17"/>
      <c r="S158" s="17"/>
    </row>
    <row r="159" spans="2:19" ht="18.75" x14ac:dyDescent="0.3">
      <c r="B159" s="26"/>
      <c r="C159" s="26"/>
      <c r="D159" s="26"/>
      <c r="E159" s="26"/>
      <c r="F159" s="26"/>
      <c r="G159" s="1"/>
      <c r="H159" s="1"/>
      <c r="I159" s="1"/>
      <c r="J159" s="1"/>
      <c r="K159" s="1"/>
      <c r="L159" s="26"/>
      <c r="M159" s="26"/>
      <c r="N159" s="26"/>
      <c r="O159" s="26"/>
      <c r="P159" s="26"/>
      <c r="Q159" s="1"/>
      <c r="R159" s="1"/>
      <c r="S159" s="1"/>
    </row>
    <row r="160" spans="2:19" ht="18.75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2:19" ht="18.75" x14ac:dyDescent="0.3">
      <c r="B161" s="33" t="s">
        <v>3</v>
      </c>
      <c r="C161" s="33"/>
      <c r="D161" s="33"/>
      <c r="E161" s="33"/>
      <c r="F161" s="33"/>
      <c r="G161" s="33"/>
      <c r="H161" s="33"/>
      <c r="I161" s="33"/>
      <c r="J161" s="1"/>
      <c r="K161" s="1"/>
      <c r="L161" s="33" t="s">
        <v>3</v>
      </c>
      <c r="M161" s="33"/>
      <c r="N161" s="33"/>
      <c r="O161" s="33"/>
      <c r="P161" s="33"/>
      <c r="Q161" s="33"/>
      <c r="R161" s="33"/>
      <c r="S161" s="33"/>
    </row>
    <row r="162" spans="2:19" ht="18.75" x14ac:dyDescent="0.3">
      <c r="B162" s="26"/>
      <c r="C162" s="26"/>
      <c r="D162" s="26"/>
      <c r="E162" s="26"/>
      <c r="F162" s="26"/>
      <c r="G162" s="26"/>
      <c r="H162" s="26"/>
      <c r="I162" s="26"/>
      <c r="J162" s="1"/>
      <c r="K162" s="1"/>
      <c r="L162" s="26"/>
      <c r="M162" s="26"/>
      <c r="N162" s="26"/>
      <c r="O162" s="26"/>
      <c r="P162" s="26"/>
      <c r="Q162" s="26"/>
      <c r="R162" s="26"/>
      <c r="S162" s="26"/>
    </row>
    <row r="163" spans="2:19" ht="18.75" x14ac:dyDescent="0.3">
      <c r="B163" s="2"/>
      <c r="C163" s="2"/>
      <c r="D163" s="2"/>
      <c r="E163" s="26" t="s">
        <v>15</v>
      </c>
      <c r="F163" s="26" t="s">
        <v>10</v>
      </c>
      <c r="G163" s="26" t="s">
        <v>11</v>
      </c>
      <c r="H163" s="26" t="s">
        <v>12</v>
      </c>
      <c r="I163" s="26" t="s">
        <v>9</v>
      </c>
      <c r="J163" s="1"/>
      <c r="K163" s="1"/>
      <c r="L163" s="2"/>
      <c r="M163" s="2"/>
      <c r="N163" s="2"/>
      <c r="O163" s="26" t="s">
        <v>15</v>
      </c>
      <c r="P163" s="26" t="s">
        <v>10</v>
      </c>
      <c r="Q163" s="26" t="s">
        <v>11</v>
      </c>
      <c r="R163" s="26" t="s">
        <v>12</v>
      </c>
      <c r="S163" s="26" t="s">
        <v>9</v>
      </c>
    </row>
    <row r="164" spans="2:19" ht="18.75" x14ac:dyDescent="0.3">
      <c r="B164" s="4" t="s">
        <v>2</v>
      </c>
      <c r="C164" s="35" t="s">
        <v>22</v>
      </c>
      <c r="D164" s="36"/>
      <c r="E164" s="5" t="s">
        <v>54</v>
      </c>
      <c r="F164" s="5">
        <v>2.64</v>
      </c>
      <c r="G164" s="5">
        <v>5.28</v>
      </c>
      <c r="H164" s="5">
        <v>14.88</v>
      </c>
      <c r="I164" s="5">
        <v>118</v>
      </c>
      <c r="J164" s="1"/>
      <c r="K164" s="1"/>
      <c r="L164" s="4" t="s">
        <v>2</v>
      </c>
      <c r="M164" s="35" t="s">
        <v>74</v>
      </c>
      <c r="N164" s="36"/>
      <c r="O164" s="5">
        <v>100</v>
      </c>
      <c r="P164" s="5">
        <v>2.6</v>
      </c>
      <c r="Q164" s="5">
        <v>5</v>
      </c>
      <c r="R164" s="5">
        <v>3.1</v>
      </c>
      <c r="S164" s="5">
        <v>69</v>
      </c>
    </row>
    <row r="165" spans="2:19" ht="18.75" x14ac:dyDescent="0.3">
      <c r="B165" s="4" t="s">
        <v>4</v>
      </c>
      <c r="C165" s="35" t="s">
        <v>76</v>
      </c>
      <c r="D165" s="36"/>
      <c r="E165" s="11">
        <v>135</v>
      </c>
      <c r="F165" s="5">
        <v>24.3</v>
      </c>
      <c r="G165" s="5">
        <v>9.4499999999999993</v>
      </c>
      <c r="H165" s="5">
        <v>2.0299999999999998</v>
      </c>
      <c r="I165" s="5">
        <v>194</v>
      </c>
      <c r="J165" s="1"/>
      <c r="K165" s="1"/>
      <c r="L165" s="4" t="s">
        <v>4</v>
      </c>
      <c r="M165" s="35" t="s">
        <v>75</v>
      </c>
      <c r="N165" s="36"/>
      <c r="O165" s="11" t="s">
        <v>48</v>
      </c>
      <c r="P165" s="5">
        <f>6.2/250*300</f>
        <v>7.4399999999999995</v>
      </c>
      <c r="Q165" s="5">
        <f>5.6/250*300</f>
        <v>6.72</v>
      </c>
      <c r="R165" s="5">
        <f>22.3/250*300</f>
        <v>26.76</v>
      </c>
      <c r="S165" s="5">
        <f>166/250*300</f>
        <v>199.20000000000002</v>
      </c>
    </row>
    <row r="166" spans="2:19" ht="18.75" x14ac:dyDescent="0.3">
      <c r="B166" s="4" t="s">
        <v>5</v>
      </c>
      <c r="C166" s="35" t="s">
        <v>33</v>
      </c>
      <c r="D166" s="36"/>
      <c r="E166" s="5">
        <v>180</v>
      </c>
      <c r="F166" s="25">
        <f>3.2/150*180</f>
        <v>3.8400000000000003</v>
      </c>
      <c r="G166" s="25">
        <f>6.75/150*180</f>
        <v>8.1</v>
      </c>
      <c r="H166" s="25">
        <f>21.9/150*180</f>
        <v>26.279999999999998</v>
      </c>
      <c r="I166" s="25">
        <f>163.5/150*180</f>
        <v>196.20000000000002</v>
      </c>
      <c r="J166" s="1"/>
      <c r="K166" s="1"/>
      <c r="L166" s="4" t="s">
        <v>5</v>
      </c>
      <c r="M166" s="35" t="s">
        <v>16</v>
      </c>
      <c r="N166" s="36"/>
      <c r="O166" s="5">
        <v>180</v>
      </c>
      <c r="P166" s="25">
        <v>6.48</v>
      </c>
      <c r="Q166" s="25">
        <v>0.72</v>
      </c>
      <c r="R166" s="6">
        <v>36</v>
      </c>
      <c r="S166" s="25">
        <v>176.4</v>
      </c>
    </row>
    <row r="167" spans="2:19" ht="18.75" x14ac:dyDescent="0.3">
      <c r="B167" s="4" t="s">
        <v>6</v>
      </c>
      <c r="C167" s="40" t="s">
        <v>73</v>
      </c>
      <c r="D167" s="40"/>
      <c r="E167" s="5">
        <v>200</v>
      </c>
      <c r="F167" s="5">
        <v>0.1</v>
      </c>
      <c r="G167" s="5">
        <v>0.1</v>
      </c>
      <c r="H167" s="5">
        <v>21.8</v>
      </c>
      <c r="I167" s="5">
        <v>82.8</v>
      </c>
      <c r="J167" s="1"/>
      <c r="K167" s="1"/>
      <c r="L167" s="4" t="s">
        <v>6</v>
      </c>
      <c r="M167" s="40" t="s">
        <v>41</v>
      </c>
      <c r="N167" s="40"/>
      <c r="O167" s="5">
        <v>200</v>
      </c>
      <c r="P167" s="5">
        <v>0</v>
      </c>
      <c r="Q167" s="5">
        <v>0</v>
      </c>
      <c r="R167" s="5">
        <v>30.6</v>
      </c>
      <c r="S167" s="5">
        <v>118</v>
      </c>
    </row>
    <row r="168" spans="2:19" ht="18.75" x14ac:dyDescent="0.3">
      <c r="B168" s="4" t="s">
        <v>21</v>
      </c>
      <c r="C168" s="40" t="s">
        <v>56</v>
      </c>
      <c r="D168" s="40"/>
      <c r="E168" s="5">
        <v>50</v>
      </c>
      <c r="F168" s="5">
        <v>3.8</v>
      </c>
      <c r="G168" s="5">
        <v>1.4</v>
      </c>
      <c r="H168" s="5">
        <v>25.7</v>
      </c>
      <c r="I168" s="5">
        <v>131</v>
      </c>
      <c r="J168" s="1"/>
      <c r="K168" s="1"/>
      <c r="L168" s="4" t="s">
        <v>21</v>
      </c>
      <c r="M168" s="40" t="s">
        <v>56</v>
      </c>
      <c r="N168" s="40"/>
      <c r="O168" s="5">
        <v>50</v>
      </c>
      <c r="P168" s="5">
        <v>3.8</v>
      </c>
      <c r="Q168" s="5">
        <v>1.4</v>
      </c>
      <c r="R168" s="5">
        <v>25.7</v>
      </c>
      <c r="S168" s="5">
        <v>131</v>
      </c>
    </row>
    <row r="169" spans="2:19" ht="18.75" x14ac:dyDescent="0.3">
      <c r="B169" s="4" t="s">
        <v>24</v>
      </c>
      <c r="C169" s="27" t="s">
        <v>25</v>
      </c>
      <c r="D169" s="27"/>
      <c r="E169" s="5">
        <v>75</v>
      </c>
      <c r="F169" s="5">
        <v>3.45</v>
      </c>
      <c r="G169" s="5">
        <v>0.08</v>
      </c>
      <c r="H169" s="5">
        <v>29.6</v>
      </c>
      <c r="I169" s="5">
        <v>150</v>
      </c>
      <c r="J169" s="1"/>
      <c r="K169" s="1"/>
      <c r="L169" s="4" t="s">
        <v>24</v>
      </c>
      <c r="M169" s="27" t="s">
        <v>25</v>
      </c>
      <c r="N169" s="27"/>
      <c r="O169" s="5">
        <v>75</v>
      </c>
      <c r="P169" s="5">
        <v>3.45</v>
      </c>
      <c r="Q169" s="5">
        <v>0.08</v>
      </c>
      <c r="R169" s="5">
        <v>29.6</v>
      </c>
      <c r="S169" s="5">
        <v>150</v>
      </c>
    </row>
    <row r="170" spans="2:19" ht="18.75" x14ac:dyDescent="0.3">
      <c r="B170" s="2"/>
      <c r="C170" s="34"/>
      <c r="D170" s="34"/>
      <c r="E170" s="26"/>
      <c r="F170" s="2"/>
      <c r="G170" s="1"/>
      <c r="H170" s="1"/>
      <c r="I170" s="1"/>
      <c r="J170" s="1"/>
      <c r="K170" s="1"/>
      <c r="L170" s="2"/>
      <c r="M170" s="33"/>
      <c r="N170" s="33"/>
      <c r="O170" s="2"/>
      <c r="P170" s="2"/>
      <c r="Q170" s="1"/>
      <c r="R170" s="1"/>
      <c r="S170" s="1"/>
    </row>
    <row r="171" spans="2:19" ht="18.75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2:19" ht="18.75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2:19" ht="18.75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2:19" ht="18.75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2:19" ht="18.75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2:19" ht="18.75" x14ac:dyDescent="0.3">
      <c r="B176" s="33" t="s">
        <v>7</v>
      </c>
      <c r="C176" s="33"/>
      <c r="D176" s="33"/>
      <c r="E176" s="33"/>
      <c r="F176" s="33"/>
      <c r="G176" s="33"/>
      <c r="H176" s="33"/>
      <c r="I176" s="1"/>
      <c r="J176" s="1"/>
      <c r="K176" s="1"/>
      <c r="L176" s="33" t="s">
        <v>7</v>
      </c>
      <c r="M176" s="33"/>
      <c r="N176" s="33"/>
      <c r="O176" s="33"/>
      <c r="P176" s="33"/>
      <c r="Q176" s="33"/>
      <c r="R176" s="33"/>
      <c r="S176" s="1"/>
    </row>
    <row r="177" spans="2:19" ht="18.75" x14ac:dyDescent="0.3">
      <c r="B177" s="33" t="s">
        <v>8</v>
      </c>
      <c r="C177" s="33"/>
      <c r="D177" s="33"/>
      <c r="E177" s="33"/>
      <c r="F177" s="33"/>
      <c r="G177" s="33"/>
      <c r="H177" s="33"/>
      <c r="I177" s="1"/>
      <c r="J177" s="1"/>
      <c r="K177" s="1"/>
      <c r="L177" s="33" t="s">
        <v>8</v>
      </c>
      <c r="M177" s="33"/>
      <c r="N177" s="33"/>
      <c r="O177" s="33"/>
      <c r="P177" s="33"/>
      <c r="Q177" s="33"/>
      <c r="R177" s="33"/>
      <c r="S177" s="1"/>
    </row>
    <row r="178" spans="2:19" ht="18.75" x14ac:dyDescent="0.3">
      <c r="B178" s="33"/>
      <c r="C178" s="33"/>
      <c r="D178" s="33"/>
      <c r="E178" s="33"/>
      <c r="F178" s="33"/>
      <c r="G178" s="33"/>
      <c r="H178" s="33"/>
      <c r="I178" s="1"/>
      <c r="J178" s="1"/>
      <c r="K178" s="1"/>
      <c r="L178" s="33"/>
      <c r="M178" s="33"/>
      <c r="N178" s="33"/>
      <c r="O178" s="33"/>
      <c r="P178" s="33"/>
      <c r="Q178" s="33"/>
      <c r="R178" s="33"/>
      <c r="S178" s="1"/>
    </row>
    <row r="179" spans="2:19" ht="18.75" x14ac:dyDescent="0.3">
      <c r="B179" s="32"/>
      <c r="C179" s="32"/>
      <c r="D179" s="32"/>
      <c r="E179" s="32"/>
      <c r="F179" s="32"/>
      <c r="G179" s="32"/>
      <c r="H179" s="32"/>
      <c r="I179" s="32"/>
      <c r="J179" s="1"/>
      <c r="K179" s="1"/>
      <c r="L179" s="32"/>
      <c r="M179" s="32"/>
      <c r="N179" s="32"/>
      <c r="O179" s="32"/>
      <c r="P179" s="32"/>
      <c r="Q179" s="32"/>
      <c r="R179" s="32"/>
      <c r="S179" s="32"/>
    </row>
    <row r="180" spans="2:19" ht="18.75" x14ac:dyDescent="0.3">
      <c r="B180" s="33"/>
      <c r="C180" s="33"/>
      <c r="D180" s="33"/>
      <c r="E180" s="33"/>
      <c r="F180" s="33"/>
      <c r="G180" s="33"/>
      <c r="H180" s="33"/>
      <c r="I180" s="33"/>
      <c r="J180" s="1"/>
      <c r="K180" s="1"/>
      <c r="L180" s="33"/>
      <c r="M180" s="33"/>
      <c r="N180" s="33"/>
      <c r="O180" s="33"/>
      <c r="P180" s="33"/>
      <c r="Q180" s="33"/>
      <c r="R180" s="33"/>
      <c r="S180" s="33"/>
    </row>
    <row r="181" spans="2:19" ht="18.75" x14ac:dyDescent="0.3">
      <c r="B181" s="26"/>
      <c r="C181" s="26"/>
      <c r="D181" s="26"/>
      <c r="E181" s="26"/>
      <c r="F181" s="26"/>
      <c r="G181" s="1"/>
      <c r="H181" s="1"/>
      <c r="I181" s="1"/>
      <c r="J181" s="1"/>
      <c r="K181" s="1"/>
      <c r="L181" s="26"/>
      <c r="M181" s="26"/>
      <c r="N181" s="26"/>
      <c r="O181" s="26"/>
      <c r="P181" s="26"/>
      <c r="Q181" s="1"/>
      <c r="R181" s="1"/>
      <c r="S181" s="1"/>
    </row>
    <row r="182" spans="2:19" ht="18.75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2:19" ht="18.75" x14ac:dyDescent="0.3">
      <c r="B183" s="33"/>
      <c r="C183" s="33"/>
      <c r="D183" s="33"/>
      <c r="E183" s="33"/>
      <c r="F183" s="33"/>
      <c r="G183" s="33"/>
      <c r="H183" s="33"/>
      <c r="I183" s="33"/>
      <c r="J183" s="1"/>
      <c r="K183" s="1"/>
      <c r="L183" s="33"/>
      <c r="M183" s="33"/>
      <c r="N183" s="33"/>
      <c r="O183" s="33"/>
      <c r="P183" s="33"/>
      <c r="Q183" s="33"/>
      <c r="R183" s="33"/>
      <c r="S183" s="33"/>
    </row>
    <row r="184" spans="2:19" ht="18.75" x14ac:dyDescent="0.3">
      <c r="B184" s="26"/>
      <c r="C184" s="26"/>
      <c r="D184" s="26"/>
      <c r="E184" s="26"/>
      <c r="F184" s="26"/>
      <c r="G184" s="26"/>
      <c r="H184" s="26"/>
      <c r="I184" s="26"/>
      <c r="J184" s="1"/>
      <c r="K184" s="1"/>
      <c r="L184" s="26"/>
      <c r="M184" s="26"/>
      <c r="N184" s="26"/>
      <c r="O184" s="26"/>
      <c r="P184" s="26"/>
      <c r="Q184" s="26"/>
      <c r="R184" s="26"/>
      <c r="S184" s="26"/>
    </row>
    <row r="185" spans="2:19" ht="18.75" x14ac:dyDescent="0.3">
      <c r="B185" s="2"/>
      <c r="C185" s="2"/>
      <c r="D185" s="2"/>
      <c r="E185" s="26"/>
      <c r="F185" s="26"/>
      <c r="G185" s="26"/>
      <c r="H185" s="26"/>
      <c r="I185" s="26"/>
      <c r="J185" s="1"/>
      <c r="K185" s="1"/>
      <c r="L185" s="2"/>
      <c r="M185" s="2"/>
      <c r="N185" s="2"/>
      <c r="O185" s="26"/>
      <c r="P185" s="26"/>
      <c r="Q185" s="26"/>
      <c r="R185" s="26"/>
      <c r="S185" s="26"/>
    </row>
    <row r="186" spans="2:19" ht="18.75" x14ac:dyDescent="0.3">
      <c r="B186" s="4"/>
      <c r="C186" s="40"/>
      <c r="D186" s="40"/>
      <c r="E186" s="5"/>
      <c r="F186" s="5"/>
      <c r="G186" s="5"/>
      <c r="H186" s="5"/>
      <c r="I186" s="5"/>
      <c r="J186" s="1"/>
      <c r="K186" s="1"/>
      <c r="L186" s="4"/>
      <c r="M186" s="40"/>
      <c r="N186" s="40"/>
      <c r="O186" s="5"/>
      <c r="P186" s="5"/>
      <c r="Q186" s="5"/>
      <c r="R186" s="5"/>
      <c r="S186" s="5"/>
    </row>
    <row r="187" spans="2:19" ht="18.75" x14ac:dyDescent="0.3">
      <c r="B187" s="4"/>
      <c r="C187" s="40"/>
      <c r="D187" s="40"/>
      <c r="E187" s="5"/>
      <c r="F187" s="5"/>
      <c r="G187" s="5"/>
      <c r="H187" s="5"/>
      <c r="I187" s="5"/>
      <c r="J187" s="1"/>
      <c r="K187" s="1"/>
      <c r="L187" s="4"/>
      <c r="M187" s="40"/>
      <c r="N187" s="40"/>
      <c r="O187" s="5"/>
      <c r="P187" s="5"/>
      <c r="Q187" s="5"/>
      <c r="R187" s="5"/>
      <c r="S187" s="5"/>
    </row>
    <row r="188" spans="2:19" ht="18.75" x14ac:dyDescent="0.3">
      <c r="B188" s="4"/>
      <c r="C188" s="40"/>
      <c r="D188" s="40"/>
      <c r="E188" s="5"/>
      <c r="F188" s="5"/>
      <c r="G188" s="5"/>
      <c r="H188" s="5"/>
      <c r="I188" s="5"/>
      <c r="J188" s="1"/>
      <c r="K188" s="1"/>
      <c r="L188" s="4"/>
      <c r="M188" s="40"/>
      <c r="N188" s="40"/>
      <c r="O188" s="5"/>
      <c r="P188" s="5"/>
      <c r="Q188" s="5"/>
      <c r="R188" s="5"/>
      <c r="S188" s="5"/>
    </row>
    <row r="189" spans="2:19" ht="18.75" x14ac:dyDescent="0.3">
      <c r="B189" s="4"/>
      <c r="C189" s="40"/>
      <c r="D189" s="40"/>
      <c r="E189" s="5"/>
      <c r="F189" s="5"/>
      <c r="G189" s="5"/>
      <c r="H189" s="5"/>
      <c r="I189" s="5"/>
      <c r="J189" s="1"/>
      <c r="K189" s="1"/>
      <c r="L189" s="4"/>
      <c r="M189" s="40"/>
      <c r="N189" s="40"/>
      <c r="O189" s="5"/>
      <c r="P189" s="5"/>
      <c r="Q189" s="5"/>
      <c r="R189" s="5"/>
      <c r="S189" s="5"/>
    </row>
    <row r="190" spans="2:19" ht="18.75" x14ac:dyDescent="0.3">
      <c r="B190" s="2"/>
      <c r="C190" s="34"/>
      <c r="D190" s="34"/>
      <c r="E190" s="26"/>
      <c r="F190" s="26"/>
      <c r="G190" s="26"/>
      <c r="H190" s="26"/>
      <c r="I190" s="26"/>
      <c r="J190" s="1"/>
      <c r="K190" s="1"/>
      <c r="L190" s="2"/>
      <c r="M190" s="34"/>
      <c r="N190" s="34"/>
      <c r="O190" s="26"/>
      <c r="P190" s="26"/>
      <c r="Q190" s="26"/>
      <c r="R190" s="26"/>
      <c r="S190" s="26"/>
    </row>
    <row r="191" spans="2:19" ht="18.75" x14ac:dyDescent="0.3">
      <c r="B191" s="2"/>
      <c r="C191" s="2"/>
      <c r="D191" s="2"/>
      <c r="E191" s="2"/>
      <c r="F191" s="2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1"/>
      <c r="R191" s="1"/>
      <c r="S191" s="1"/>
    </row>
    <row r="192" spans="2:19" ht="18.75" x14ac:dyDescent="0.3">
      <c r="B192" s="26"/>
      <c r="C192" s="26"/>
      <c r="D192" s="26"/>
      <c r="E192" s="26"/>
      <c r="F192" s="26"/>
      <c r="G192" s="1"/>
      <c r="H192" s="1"/>
      <c r="I192" s="1"/>
      <c r="J192" s="1"/>
      <c r="K192" s="1"/>
      <c r="L192" s="26"/>
      <c r="M192" s="26"/>
      <c r="N192" s="26"/>
      <c r="O192" s="26"/>
      <c r="P192" s="26"/>
      <c r="Q192" s="1"/>
      <c r="R192" s="1"/>
      <c r="S192" s="1"/>
    </row>
    <row r="193" spans="2:19" ht="18.75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2:19" ht="18.75" x14ac:dyDescent="0.3">
      <c r="B194" s="33"/>
      <c r="C194" s="33"/>
      <c r="D194" s="33"/>
      <c r="E194" s="33"/>
      <c r="F194" s="33"/>
      <c r="G194" s="33"/>
      <c r="H194" s="33"/>
      <c r="I194" s="33"/>
      <c r="J194" s="1"/>
      <c r="K194" s="1"/>
      <c r="L194" s="33"/>
      <c r="M194" s="33"/>
      <c r="N194" s="33"/>
      <c r="O194" s="33"/>
      <c r="P194" s="33"/>
      <c r="Q194" s="33"/>
      <c r="R194" s="33"/>
      <c r="S194" s="33"/>
    </row>
    <row r="195" spans="2:19" ht="18.75" x14ac:dyDescent="0.3">
      <c r="B195" s="26"/>
      <c r="C195" s="26"/>
      <c r="D195" s="26"/>
      <c r="E195" s="26"/>
      <c r="F195" s="26"/>
      <c r="G195" s="26"/>
      <c r="H195" s="26"/>
      <c r="I195" s="26"/>
      <c r="J195" s="1"/>
      <c r="K195" s="1"/>
      <c r="L195" s="26"/>
      <c r="M195" s="26"/>
      <c r="N195" s="26"/>
      <c r="O195" s="26"/>
      <c r="P195" s="26"/>
      <c r="Q195" s="26"/>
      <c r="R195" s="26"/>
      <c r="S195" s="26"/>
    </row>
    <row r="196" spans="2:19" ht="18.75" x14ac:dyDescent="0.3">
      <c r="B196" s="2"/>
      <c r="C196" s="2"/>
      <c r="D196" s="2"/>
      <c r="E196" s="26"/>
      <c r="F196" s="26"/>
      <c r="G196" s="26"/>
      <c r="H196" s="26"/>
      <c r="I196" s="26"/>
      <c r="J196" s="1"/>
      <c r="K196" s="1"/>
      <c r="L196" s="2"/>
      <c r="M196" s="2"/>
      <c r="N196" s="2"/>
      <c r="O196" s="26"/>
      <c r="P196" s="26"/>
      <c r="Q196" s="26"/>
      <c r="R196" s="26"/>
      <c r="S196" s="26"/>
    </row>
    <row r="197" spans="2:19" ht="18.75" x14ac:dyDescent="0.3">
      <c r="B197" s="4"/>
      <c r="C197" s="35"/>
      <c r="D197" s="36"/>
      <c r="E197" s="5"/>
      <c r="F197" s="5"/>
      <c r="G197" s="5"/>
      <c r="H197" s="5"/>
      <c r="I197" s="5"/>
      <c r="J197" s="1"/>
      <c r="K197" s="1"/>
      <c r="L197" s="4"/>
      <c r="M197" s="35"/>
      <c r="N197" s="36"/>
      <c r="O197" s="5"/>
      <c r="P197" s="5"/>
      <c r="Q197" s="5"/>
      <c r="R197" s="5"/>
      <c r="S197" s="5"/>
    </row>
    <row r="198" spans="2:19" ht="18.75" x14ac:dyDescent="0.3">
      <c r="B198" s="4"/>
      <c r="C198" s="35"/>
      <c r="D198" s="36"/>
      <c r="E198" s="6"/>
      <c r="F198" s="5"/>
      <c r="G198" s="5"/>
      <c r="H198" s="5"/>
      <c r="I198" s="5"/>
      <c r="J198" s="1"/>
      <c r="K198" s="1"/>
      <c r="L198" s="4"/>
      <c r="M198" s="35"/>
      <c r="N198" s="36"/>
      <c r="O198" s="6"/>
      <c r="P198" s="5"/>
      <c r="Q198" s="5"/>
      <c r="R198" s="5"/>
      <c r="S198" s="5"/>
    </row>
    <row r="199" spans="2:19" ht="18.75" x14ac:dyDescent="0.3">
      <c r="B199" s="4"/>
      <c r="C199" s="35"/>
      <c r="D199" s="36"/>
      <c r="E199" s="5"/>
      <c r="F199" s="5"/>
      <c r="G199" s="5"/>
      <c r="H199" s="5"/>
      <c r="I199" s="5"/>
      <c r="J199" s="1"/>
      <c r="K199" s="1"/>
      <c r="L199" s="4"/>
      <c r="M199" s="35"/>
      <c r="N199" s="36"/>
      <c r="O199" s="5"/>
      <c r="P199" s="5"/>
      <c r="Q199" s="5"/>
      <c r="R199" s="5"/>
      <c r="S199" s="5"/>
    </row>
    <row r="200" spans="2:19" ht="18.75" x14ac:dyDescent="0.3">
      <c r="B200" s="4"/>
      <c r="C200" s="40"/>
      <c r="D200" s="40"/>
      <c r="E200" s="5"/>
      <c r="F200" s="5"/>
      <c r="G200" s="5"/>
      <c r="H200" s="5"/>
      <c r="I200" s="5"/>
      <c r="J200" s="1"/>
      <c r="K200" s="1"/>
      <c r="L200" s="4"/>
      <c r="M200" s="40"/>
      <c r="N200" s="40"/>
      <c r="O200" s="5"/>
      <c r="P200" s="5"/>
      <c r="Q200" s="5"/>
      <c r="R200" s="5"/>
      <c r="S200" s="5"/>
    </row>
    <row r="201" spans="2:19" ht="18.75" x14ac:dyDescent="0.3">
      <c r="B201" s="7"/>
      <c r="C201" s="31"/>
      <c r="D201" s="31"/>
      <c r="E201" s="9"/>
      <c r="F201" s="9"/>
      <c r="G201" s="9"/>
      <c r="H201" s="9"/>
      <c r="I201" s="9"/>
      <c r="J201" s="1"/>
      <c r="K201" s="1"/>
      <c r="L201" s="7"/>
      <c r="M201" s="31"/>
      <c r="N201" s="31"/>
      <c r="O201" s="9"/>
      <c r="P201" s="9"/>
      <c r="Q201" s="9"/>
      <c r="R201" s="9"/>
      <c r="S201" s="9"/>
    </row>
    <row r="202" spans="2:19" ht="18.75" x14ac:dyDescent="0.3">
      <c r="B202" s="2"/>
      <c r="C202" s="34"/>
      <c r="D202" s="34"/>
      <c r="E202" s="26"/>
      <c r="F202" s="2"/>
      <c r="G202" s="1"/>
      <c r="H202" s="1"/>
      <c r="I202" s="1"/>
      <c r="J202" s="1"/>
      <c r="K202" s="1"/>
      <c r="L202" s="2"/>
      <c r="M202" s="33"/>
      <c r="N202" s="33"/>
      <c r="O202" s="2"/>
      <c r="P202" s="2"/>
      <c r="Q202" s="1"/>
      <c r="R202" s="1"/>
      <c r="S202" s="1"/>
    </row>
    <row r="203" spans="2:19" ht="18.75" x14ac:dyDescent="0.3">
      <c r="B203" s="2"/>
      <c r="C203" s="34"/>
      <c r="D203" s="34"/>
      <c r="E203" s="26"/>
      <c r="F203" s="2"/>
      <c r="G203" s="1"/>
      <c r="H203" s="1"/>
      <c r="I203" s="1"/>
      <c r="J203" s="1"/>
      <c r="K203" s="1"/>
      <c r="L203" s="2"/>
      <c r="M203" s="33"/>
      <c r="N203" s="33"/>
      <c r="O203" s="2"/>
      <c r="P203" s="2"/>
      <c r="Q203" s="1"/>
      <c r="R203" s="1"/>
      <c r="S203" s="1"/>
    </row>
    <row r="204" spans="2:19" ht="18.75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2:19" ht="18.75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2:19" ht="18.75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2:19" ht="18.75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2:19" ht="18.75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2:19" ht="18.75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2:19" ht="18.75" x14ac:dyDescent="0.3">
      <c r="B210" s="33"/>
      <c r="C210" s="33"/>
      <c r="D210" s="33"/>
      <c r="E210" s="33"/>
      <c r="F210" s="33"/>
      <c r="G210" s="33"/>
      <c r="H210" s="33"/>
      <c r="I210" s="1"/>
      <c r="J210" s="1"/>
      <c r="K210" s="1"/>
      <c r="L210" s="33"/>
      <c r="M210" s="33"/>
      <c r="N210" s="33"/>
      <c r="O210" s="33"/>
      <c r="P210" s="33"/>
      <c r="Q210" s="33"/>
      <c r="R210" s="33"/>
      <c r="S210" s="1"/>
    </row>
    <row r="211" spans="2:19" ht="18.75" x14ac:dyDescent="0.3">
      <c r="B211" s="33"/>
      <c r="C211" s="33"/>
      <c r="D211" s="33"/>
      <c r="E211" s="33"/>
      <c r="F211" s="33"/>
      <c r="G211" s="33"/>
      <c r="H211" s="33"/>
      <c r="I211" s="1"/>
      <c r="J211" s="1"/>
      <c r="K211" s="1"/>
      <c r="L211" s="33"/>
      <c r="M211" s="33"/>
      <c r="N211" s="33"/>
      <c r="O211" s="33"/>
      <c r="P211" s="33"/>
      <c r="Q211" s="33"/>
      <c r="R211" s="33"/>
      <c r="S211" s="1"/>
    </row>
    <row r="212" spans="2:19" ht="18.75" x14ac:dyDescent="0.3">
      <c r="B212" s="32"/>
      <c r="C212" s="32"/>
      <c r="D212" s="32"/>
      <c r="E212" s="32"/>
      <c r="F212" s="32"/>
      <c r="G212" s="32"/>
      <c r="H212" s="32"/>
      <c r="I212" s="32"/>
      <c r="J212" s="1"/>
      <c r="K212" s="1"/>
      <c r="L212" s="32"/>
      <c r="M212" s="32"/>
      <c r="N212" s="32"/>
      <c r="O212" s="32"/>
      <c r="P212" s="32"/>
      <c r="Q212" s="32"/>
      <c r="R212" s="32"/>
      <c r="S212" s="32"/>
    </row>
    <row r="213" spans="2:19" ht="18.75" x14ac:dyDescent="0.3">
      <c r="B213" s="33"/>
      <c r="C213" s="33"/>
      <c r="D213" s="33"/>
      <c r="E213" s="33"/>
      <c r="F213" s="33"/>
      <c r="G213" s="33"/>
      <c r="H213" s="33"/>
      <c r="I213" s="33"/>
      <c r="J213" s="1"/>
      <c r="K213" s="1"/>
      <c r="L213" s="33"/>
      <c r="M213" s="33"/>
      <c r="N213" s="33"/>
      <c r="O213" s="33"/>
      <c r="P213" s="33"/>
      <c r="Q213" s="33"/>
      <c r="R213" s="33"/>
      <c r="S213" s="33"/>
    </row>
    <row r="214" spans="2:19" ht="18.75" x14ac:dyDescent="0.3">
      <c r="B214" s="26"/>
      <c r="C214" s="26"/>
      <c r="D214" s="26"/>
      <c r="E214" s="26"/>
      <c r="F214" s="26"/>
      <c r="G214" s="1"/>
      <c r="H214" s="1"/>
      <c r="I214" s="1"/>
      <c r="J214" s="1"/>
      <c r="K214" s="1"/>
      <c r="L214" s="26"/>
      <c r="M214" s="26"/>
      <c r="N214" s="26"/>
      <c r="O214" s="26"/>
      <c r="P214" s="26"/>
      <c r="Q214" s="1"/>
      <c r="R214" s="1"/>
      <c r="S214" s="1"/>
    </row>
    <row r="215" spans="2:19" ht="18.75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2:19" ht="18.75" x14ac:dyDescent="0.3">
      <c r="B216" s="33"/>
      <c r="C216" s="33"/>
      <c r="D216" s="33"/>
      <c r="E216" s="33"/>
      <c r="F216" s="33"/>
      <c r="G216" s="33"/>
      <c r="H216" s="33"/>
      <c r="I216" s="33"/>
      <c r="J216" s="1"/>
      <c r="K216" s="1"/>
      <c r="L216" s="33"/>
      <c r="M216" s="33"/>
      <c r="N216" s="33"/>
      <c r="O216" s="33"/>
      <c r="P216" s="33"/>
      <c r="Q216" s="33"/>
      <c r="R216" s="33"/>
      <c r="S216" s="33"/>
    </row>
    <row r="217" spans="2:19" ht="18.75" x14ac:dyDescent="0.3">
      <c r="B217" s="26"/>
      <c r="C217" s="26"/>
      <c r="D217" s="26"/>
      <c r="E217" s="26"/>
      <c r="F217" s="26"/>
      <c r="G217" s="26"/>
      <c r="H217" s="26"/>
      <c r="I217" s="26"/>
      <c r="J217" s="1"/>
      <c r="K217" s="1"/>
      <c r="L217" s="26"/>
      <c r="M217" s="26"/>
      <c r="N217" s="26"/>
      <c r="O217" s="26"/>
      <c r="P217" s="26"/>
      <c r="Q217" s="26"/>
      <c r="R217" s="26"/>
      <c r="S217" s="26"/>
    </row>
    <row r="218" spans="2:19" ht="18.75" x14ac:dyDescent="0.3">
      <c r="B218" s="2"/>
      <c r="C218" s="2"/>
      <c r="D218" s="2"/>
      <c r="E218" s="26"/>
      <c r="F218" s="26"/>
      <c r="G218" s="26"/>
      <c r="H218" s="26"/>
      <c r="I218" s="26"/>
      <c r="J218" s="1"/>
      <c r="K218" s="1"/>
      <c r="L218" s="2"/>
      <c r="M218" s="2"/>
      <c r="N218" s="2"/>
      <c r="O218" s="26"/>
      <c r="P218" s="26"/>
      <c r="Q218" s="26"/>
      <c r="R218" s="26"/>
      <c r="S218" s="26"/>
    </row>
    <row r="219" spans="2:19" ht="18.75" x14ac:dyDescent="0.3">
      <c r="B219" s="4"/>
      <c r="C219" s="40"/>
      <c r="D219" s="40"/>
      <c r="E219" s="5"/>
      <c r="F219" s="5"/>
      <c r="G219" s="5"/>
      <c r="H219" s="5"/>
      <c r="I219" s="5"/>
      <c r="J219" s="1"/>
      <c r="K219" s="1"/>
      <c r="L219" s="4"/>
      <c r="M219" s="40"/>
      <c r="N219" s="40"/>
      <c r="O219" s="5"/>
      <c r="P219" s="5"/>
      <c r="Q219" s="5"/>
      <c r="R219" s="5"/>
      <c r="S219" s="5"/>
    </row>
    <row r="220" spans="2:19" ht="18.75" x14ac:dyDescent="0.3">
      <c r="B220" s="4"/>
      <c r="C220" s="40"/>
      <c r="D220" s="40"/>
      <c r="E220" s="5"/>
      <c r="F220" s="5"/>
      <c r="G220" s="5"/>
      <c r="H220" s="5"/>
      <c r="I220" s="5"/>
      <c r="J220" s="1"/>
      <c r="K220" s="1"/>
      <c r="L220" s="4"/>
      <c r="M220" s="40"/>
      <c r="N220" s="40"/>
      <c r="O220" s="5"/>
      <c r="P220" s="5"/>
      <c r="Q220" s="5"/>
      <c r="R220" s="5"/>
      <c r="S220" s="5"/>
    </row>
    <row r="221" spans="2:19" ht="18.75" x14ac:dyDescent="0.3">
      <c r="B221" s="4"/>
      <c r="C221" s="40"/>
      <c r="D221" s="40"/>
      <c r="E221" s="5"/>
      <c r="F221" s="5"/>
      <c r="G221" s="5"/>
      <c r="H221" s="5"/>
      <c r="I221" s="5"/>
      <c r="J221" s="1"/>
      <c r="K221" s="1"/>
      <c r="L221" s="4"/>
      <c r="M221" s="40"/>
      <c r="N221" s="40"/>
      <c r="O221" s="5"/>
      <c r="P221" s="5"/>
      <c r="Q221" s="5"/>
      <c r="R221" s="5"/>
      <c r="S221" s="5"/>
    </row>
    <row r="222" spans="2:19" ht="18.75" x14ac:dyDescent="0.3">
      <c r="B222" s="4"/>
      <c r="C222" s="40"/>
      <c r="D222" s="40"/>
      <c r="E222" s="5"/>
      <c r="F222" s="5"/>
      <c r="G222" s="5"/>
      <c r="H222" s="5"/>
      <c r="I222" s="5"/>
      <c r="J222" s="1"/>
      <c r="K222" s="1"/>
      <c r="L222" s="4"/>
      <c r="M222" s="40"/>
      <c r="N222" s="40"/>
      <c r="O222" s="5"/>
      <c r="P222" s="5"/>
      <c r="Q222" s="5"/>
      <c r="R222" s="5"/>
      <c r="S222" s="5"/>
    </row>
    <row r="223" spans="2:19" ht="18.75" x14ac:dyDescent="0.3">
      <c r="B223" s="2"/>
      <c r="C223" s="34"/>
      <c r="D223" s="34"/>
      <c r="E223" s="26"/>
      <c r="F223" s="26"/>
      <c r="G223" s="26"/>
      <c r="H223" s="26"/>
      <c r="I223" s="26"/>
      <c r="J223" s="1"/>
      <c r="K223" s="1"/>
      <c r="L223" s="2"/>
      <c r="M223" s="34"/>
      <c r="N223" s="34"/>
      <c r="O223" s="26"/>
      <c r="P223" s="26"/>
      <c r="Q223" s="26"/>
      <c r="R223" s="26"/>
      <c r="S223" s="26"/>
    </row>
    <row r="224" spans="2:19" ht="18.75" x14ac:dyDescent="0.3">
      <c r="B224" s="2"/>
      <c r="C224" s="2"/>
      <c r="D224" s="2"/>
      <c r="E224" s="2"/>
      <c r="F224" s="2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1"/>
      <c r="R224" s="1"/>
      <c r="S224" s="1"/>
    </row>
    <row r="225" spans="2:19" ht="18.75" x14ac:dyDescent="0.3">
      <c r="B225" s="26"/>
      <c r="C225" s="26"/>
      <c r="D225" s="26"/>
      <c r="E225" s="26"/>
      <c r="F225" s="26"/>
      <c r="G225" s="1"/>
      <c r="H225" s="1"/>
      <c r="I225" s="1"/>
      <c r="J225" s="1"/>
      <c r="K225" s="1"/>
      <c r="L225" s="26"/>
      <c r="M225" s="26"/>
      <c r="N225" s="26"/>
      <c r="O225" s="26"/>
      <c r="P225" s="26"/>
      <c r="Q225" s="1"/>
      <c r="R225" s="1"/>
      <c r="S225" s="1"/>
    </row>
    <row r="226" spans="2:19" ht="18.75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2:19" ht="18.75" x14ac:dyDescent="0.3">
      <c r="B227" s="33"/>
      <c r="C227" s="33"/>
      <c r="D227" s="33"/>
      <c r="E227" s="33"/>
      <c r="F227" s="33"/>
      <c r="G227" s="33"/>
      <c r="H227" s="33"/>
      <c r="I227" s="33"/>
      <c r="J227" s="1"/>
      <c r="K227" s="1"/>
      <c r="L227" s="33"/>
      <c r="M227" s="33"/>
      <c r="N227" s="33"/>
      <c r="O227" s="33"/>
      <c r="P227" s="33"/>
      <c r="Q227" s="33"/>
      <c r="R227" s="33"/>
      <c r="S227" s="33"/>
    </row>
    <row r="228" spans="2:19" ht="18.75" x14ac:dyDescent="0.3">
      <c r="B228" s="26"/>
      <c r="C228" s="26"/>
      <c r="D228" s="26"/>
      <c r="E228" s="26"/>
      <c r="F228" s="26"/>
      <c r="G228" s="26"/>
      <c r="H228" s="26"/>
      <c r="I228" s="26"/>
      <c r="J228" s="1"/>
      <c r="K228" s="1"/>
      <c r="L228" s="26"/>
      <c r="M228" s="26"/>
      <c r="N228" s="26"/>
      <c r="O228" s="26"/>
      <c r="P228" s="26"/>
      <c r="Q228" s="26"/>
      <c r="R228" s="26"/>
      <c r="S228" s="26"/>
    </row>
    <row r="229" spans="2:19" ht="18.75" x14ac:dyDescent="0.3">
      <c r="B229" s="2"/>
      <c r="C229" s="2"/>
      <c r="D229" s="2"/>
      <c r="E229" s="26"/>
      <c r="F229" s="26"/>
      <c r="G229" s="26"/>
      <c r="H229" s="26"/>
      <c r="I229" s="26"/>
      <c r="J229" s="1"/>
      <c r="K229" s="1"/>
      <c r="L229" s="2"/>
      <c r="M229" s="2"/>
      <c r="N229" s="2"/>
      <c r="O229" s="26"/>
      <c r="P229" s="26"/>
      <c r="Q229" s="26"/>
      <c r="R229" s="26"/>
      <c r="S229" s="26"/>
    </row>
    <row r="230" spans="2:19" ht="18.75" x14ac:dyDescent="0.3">
      <c r="B230" s="4"/>
      <c r="C230" s="35"/>
      <c r="D230" s="36"/>
      <c r="E230" s="5"/>
      <c r="F230" s="5"/>
      <c r="G230" s="5"/>
      <c r="H230" s="5"/>
      <c r="I230" s="5"/>
      <c r="J230" s="1"/>
      <c r="K230" s="1"/>
      <c r="L230" s="4"/>
      <c r="M230" s="35"/>
      <c r="N230" s="36"/>
      <c r="O230" s="5"/>
      <c r="P230" s="5"/>
      <c r="Q230" s="5"/>
      <c r="R230" s="5"/>
      <c r="S230" s="5"/>
    </row>
    <row r="231" spans="2:19" ht="18.75" x14ac:dyDescent="0.3">
      <c r="B231" s="4"/>
      <c r="C231" s="35"/>
      <c r="D231" s="36"/>
      <c r="E231" s="6"/>
      <c r="F231" s="5"/>
      <c r="G231" s="5"/>
      <c r="H231" s="5"/>
      <c r="I231" s="5"/>
      <c r="J231" s="1"/>
      <c r="K231" s="1"/>
      <c r="L231" s="4"/>
      <c r="M231" s="35"/>
      <c r="N231" s="36"/>
      <c r="O231" s="6"/>
      <c r="P231" s="5"/>
      <c r="Q231" s="5"/>
      <c r="R231" s="5"/>
      <c r="S231" s="5"/>
    </row>
    <row r="232" spans="2:19" ht="18.75" x14ac:dyDescent="0.3">
      <c r="B232" s="4"/>
      <c r="C232" s="35"/>
      <c r="D232" s="36"/>
      <c r="E232" s="5"/>
      <c r="F232" s="5"/>
      <c r="G232" s="5"/>
      <c r="H232" s="5"/>
      <c r="I232" s="5"/>
      <c r="J232" s="1"/>
      <c r="K232" s="1"/>
      <c r="L232" s="4"/>
      <c r="M232" s="35"/>
      <c r="N232" s="36"/>
      <c r="O232" s="5"/>
      <c r="P232" s="5"/>
      <c r="Q232" s="5"/>
      <c r="R232" s="5"/>
      <c r="S232" s="5"/>
    </row>
    <row r="233" spans="2:19" ht="18.75" x14ac:dyDescent="0.3">
      <c r="B233" s="4"/>
      <c r="C233" s="40"/>
      <c r="D233" s="40"/>
      <c r="E233" s="5"/>
      <c r="F233" s="5"/>
      <c r="G233" s="5"/>
      <c r="H233" s="5"/>
      <c r="I233" s="5"/>
      <c r="J233" s="1"/>
      <c r="K233" s="1"/>
      <c r="L233" s="4"/>
      <c r="M233" s="40"/>
      <c r="N233" s="40"/>
      <c r="O233" s="5"/>
      <c r="P233" s="5"/>
      <c r="Q233" s="5"/>
      <c r="R233" s="5"/>
      <c r="S233" s="5"/>
    </row>
    <row r="234" spans="2:19" ht="18.75" x14ac:dyDescent="0.3">
      <c r="B234" s="7"/>
      <c r="C234" s="31"/>
      <c r="D234" s="31"/>
      <c r="E234" s="9"/>
      <c r="F234" s="9"/>
      <c r="G234" s="9"/>
      <c r="H234" s="9"/>
      <c r="I234" s="9"/>
      <c r="J234" s="1"/>
      <c r="K234" s="1"/>
      <c r="L234" s="7"/>
      <c r="M234" s="31"/>
      <c r="N234" s="31"/>
      <c r="O234" s="9"/>
      <c r="P234" s="9"/>
      <c r="Q234" s="9"/>
      <c r="R234" s="9"/>
      <c r="S234" s="9"/>
    </row>
    <row r="235" spans="2:19" ht="18.75" x14ac:dyDescent="0.3">
      <c r="B235" s="2"/>
      <c r="C235" s="34"/>
      <c r="D235" s="34"/>
      <c r="E235" s="26"/>
      <c r="F235" s="2"/>
      <c r="G235" s="1"/>
      <c r="H235" s="1"/>
      <c r="I235" s="1"/>
      <c r="J235" s="1"/>
      <c r="K235" s="1"/>
      <c r="L235" s="2"/>
      <c r="M235" s="33"/>
      <c r="N235" s="33"/>
      <c r="O235" s="2"/>
      <c r="P235" s="2"/>
      <c r="Q235" s="1"/>
      <c r="R235" s="1"/>
      <c r="S235" s="1"/>
    </row>
    <row r="236" spans="2:19" ht="18.75" x14ac:dyDescent="0.3">
      <c r="B236" s="2"/>
      <c r="C236" s="34"/>
      <c r="D236" s="34"/>
      <c r="E236" s="26"/>
      <c r="F236" s="2"/>
      <c r="G236" s="1"/>
      <c r="H236" s="1"/>
      <c r="I236" s="1"/>
      <c r="J236" s="1"/>
      <c r="K236" s="1"/>
      <c r="L236" s="2"/>
      <c r="M236" s="33"/>
      <c r="N236" s="33"/>
      <c r="O236" s="2"/>
      <c r="P236" s="2"/>
      <c r="Q236" s="1"/>
      <c r="R236" s="1"/>
      <c r="S236" s="1"/>
    </row>
    <row r="237" spans="2:19" ht="18.75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2:19" ht="18.75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2:19" ht="18.75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2:19" ht="18.75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2:19" ht="18.75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2:19" ht="18.75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2:19" ht="18.75" x14ac:dyDescent="0.3">
      <c r="B243" s="33"/>
      <c r="C243" s="33"/>
      <c r="D243" s="33"/>
      <c r="E243" s="33"/>
      <c r="F243" s="33"/>
      <c r="G243" s="33"/>
      <c r="H243" s="33"/>
      <c r="I243" s="1"/>
      <c r="J243" s="1"/>
      <c r="K243" s="1"/>
      <c r="L243" s="33"/>
      <c r="M243" s="33"/>
      <c r="N243" s="33"/>
      <c r="O243" s="33"/>
      <c r="P243" s="33"/>
      <c r="Q243" s="33"/>
      <c r="R243" s="33"/>
      <c r="S243" s="1"/>
    </row>
    <row r="244" spans="2:19" ht="18.75" x14ac:dyDescent="0.3">
      <c r="B244" s="33"/>
      <c r="C244" s="33"/>
      <c r="D244" s="33"/>
      <c r="E244" s="33"/>
      <c r="F244" s="33"/>
      <c r="G244" s="33"/>
      <c r="H244" s="33"/>
      <c r="I244" s="1"/>
      <c r="J244" s="1"/>
      <c r="K244" s="1"/>
      <c r="L244" s="33"/>
      <c r="M244" s="33"/>
      <c r="N244" s="33"/>
      <c r="O244" s="33"/>
      <c r="P244" s="33"/>
      <c r="Q244" s="33"/>
      <c r="R244" s="33"/>
      <c r="S244" s="1"/>
    </row>
    <row r="245" spans="2:19" ht="18.75" x14ac:dyDescent="0.3">
      <c r="B245" s="32"/>
      <c r="C245" s="32"/>
      <c r="D245" s="32"/>
      <c r="E245" s="32"/>
      <c r="F245" s="32"/>
      <c r="G245" s="32"/>
      <c r="H245" s="32"/>
      <c r="I245" s="32"/>
      <c r="J245" s="1"/>
      <c r="K245" s="1"/>
      <c r="L245" s="32"/>
      <c r="M245" s="32"/>
      <c r="N245" s="32"/>
      <c r="O245" s="32"/>
      <c r="P245" s="32"/>
      <c r="Q245" s="32"/>
      <c r="R245" s="32"/>
      <c r="S245" s="32"/>
    </row>
    <row r="246" spans="2:19" ht="18.75" x14ac:dyDescent="0.3">
      <c r="B246" s="33"/>
      <c r="C246" s="33"/>
      <c r="D246" s="33"/>
      <c r="E246" s="33"/>
      <c r="F246" s="33"/>
      <c r="G246" s="33"/>
      <c r="H246" s="33"/>
      <c r="I246" s="33"/>
      <c r="J246" s="1"/>
      <c r="K246" s="1"/>
      <c r="L246" s="33"/>
      <c r="M246" s="33"/>
      <c r="N246" s="33"/>
      <c r="O246" s="33"/>
      <c r="P246" s="33"/>
      <c r="Q246" s="33"/>
      <c r="R246" s="33"/>
      <c r="S246" s="33"/>
    </row>
    <row r="247" spans="2:19" ht="18.75" x14ac:dyDescent="0.3">
      <c r="B247" s="26"/>
      <c r="C247" s="26"/>
      <c r="D247" s="26"/>
      <c r="E247" s="26"/>
      <c r="F247" s="26"/>
      <c r="G247" s="1"/>
      <c r="H247" s="1"/>
      <c r="I247" s="1"/>
      <c r="J247" s="1"/>
      <c r="K247" s="1"/>
      <c r="L247" s="26"/>
      <c r="M247" s="26"/>
      <c r="N247" s="26"/>
      <c r="O247" s="26"/>
      <c r="P247" s="26"/>
      <c r="Q247" s="1"/>
      <c r="R247" s="1"/>
      <c r="S247" s="1"/>
    </row>
    <row r="248" spans="2:19" ht="18.75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2:19" ht="18.75" x14ac:dyDescent="0.3">
      <c r="B249" s="33"/>
      <c r="C249" s="33"/>
      <c r="D249" s="33"/>
      <c r="E249" s="33"/>
      <c r="F249" s="33"/>
      <c r="G249" s="33"/>
      <c r="H249" s="33"/>
      <c r="I249" s="33"/>
      <c r="J249" s="1"/>
      <c r="K249" s="1"/>
      <c r="L249" s="33"/>
      <c r="M249" s="33"/>
      <c r="N249" s="33"/>
      <c r="O249" s="33"/>
      <c r="P249" s="33"/>
      <c r="Q249" s="33"/>
      <c r="R249" s="33"/>
      <c r="S249" s="33"/>
    </row>
    <row r="250" spans="2:19" ht="18.75" x14ac:dyDescent="0.3">
      <c r="B250" s="26"/>
      <c r="C250" s="26"/>
      <c r="D250" s="26"/>
      <c r="E250" s="26"/>
      <c r="F250" s="26"/>
      <c r="G250" s="26"/>
      <c r="H250" s="26"/>
      <c r="I250" s="26"/>
      <c r="J250" s="1"/>
      <c r="K250" s="1"/>
      <c r="L250" s="26"/>
      <c r="M250" s="26"/>
      <c r="N250" s="26"/>
      <c r="O250" s="26"/>
      <c r="P250" s="26"/>
      <c r="Q250" s="26"/>
      <c r="R250" s="26"/>
      <c r="S250" s="26"/>
    </row>
    <row r="251" spans="2:19" ht="18.75" x14ac:dyDescent="0.3">
      <c r="B251" s="2"/>
      <c r="C251" s="2"/>
      <c r="D251" s="2"/>
      <c r="E251" s="26"/>
      <c r="F251" s="26"/>
      <c r="G251" s="26"/>
      <c r="H251" s="26"/>
      <c r="I251" s="26"/>
      <c r="J251" s="1"/>
      <c r="K251" s="1"/>
      <c r="L251" s="2"/>
      <c r="M251" s="2"/>
      <c r="N251" s="2"/>
      <c r="O251" s="26"/>
      <c r="P251" s="26"/>
      <c r="Q251" s="26"/>
      <c r="R251" s="26"/>
      <c r="S251" s="26"/>
    </row>
    <row r="252" spans="2:19" ht="18.75" x14ac:dyDescent="0.3">
      <c r="B252" s="4"/>
      <c r="C252" s="40"/>
      <c r="D252" s="40"/>
      <c r="E252" s="5"/>
      <c r="F252" s="5"/>
      <c r="G252" s="5"/>
      <c r="H252" s="5"/>
      <c r="I252" s="5"/>
      <c r="J252" s="1"/>
      <c r="K252" s="1"/>
      <c r="L252" s="4"/>
      <c r="M252" s="40"/>
      <c r="N252" s="40"/>
      <c r="O252" s="5"/>
      <c r="P252" s="5"/>
      <c r="Q252" s="5"/>
      <c r="R252" s="5"/>
      <c r="S252" s="5"/>
    </row>
    <row r="253" spans="2:19" ht="18.75" x14ac:dyDescent="0.3">
      <c r="B253" s="4"/>
      <c r="C253" s="40"/>
      <c r="D253" s="40"/>
      <c r="E253" s="5"/>
      <c r="F253" s="5"/>
      <c r="G253" s="5"/>
      <c r="H253" s="5"/>
      <c r="I253" s="5"/>
      <c r="J253" s="1"/>
      <c r="K253" s="1"/>
      <c r="L253" s="4"/>
      <c r="M253" s="40"/>
      <c r="N253" s="40"/>
      <c r="O253" s="5"/>
      <c r="P253" s="5"/>
      <c r="Q253" s="5"/>
      <c r="R253" s="5"/>
      <c r="S253" s="5"/>
    </row>
    <row r="254" spans="2:19" ht="18.75" x14ac:dyDescent="0.3">
      <c r="B254" s="4"/>
      <c r="C254" s="40"/>
      <c r="D254" s="40"/>
      <c r="E254" s="5"/>
      <c r="F254" s="5"/>
      <c r="G254" s="5"/>
      <c r="H254" s="5"/>
      <c r="I254" s="5"/>
      <c r="J254" s="1"/>
      <c r="K254" s="1"/>
      <c r="L254" s="4"/>
      <c r="M254" s="40"/>
      <c r="N254" s="40"/>
      <c r="O254" s="5"/>
      <c r="P254" s="5"/>
      <c r="Q254" s="5"/>
      <c r="R254" s="5"/>
      <c r="S254" s="5"/>
    </row>
    <row r="255" spans="2:19" ht="18.75" x14ac:dyDescent="0.3">
      <c r="B255" s="4"/>
      <c r="C255" s="40"/>
      <c r="D255" s="40"/>
      <c r="E255" s="5"/>
      <c r="F255" s="5"/>
      <c r="G255" s="5"/>
      <c r="H255" s="5"/>
      <c r="I255" s="5"/>
      <c r="J255" s="1"/>
      <c r="K255" s="1"/>
      <c r="L255" s="4"/>
      <c r="M255" s="40"/>
      <c r="N255" s="40"/>
      <c r="O255" s="5"/>
      <c r="P255" s="5"/>
      <c r="Q255" s="5"/>
      <c r="R255" s="5"/>
      <c r="S255" s="5"/>
    </row>
    <row r="256" spans="2:19" ht="18.75" x14ac:dyDescent="0.3">
      <c r="B256" s="2"/>
      <c r="C256" s="34"/>
      <c r="D256" s="34"/>
      <c r="E256" s="26"/>
      <c r="F256" s="26"/>
      <c r="G256" s="26"/>
      <c r="H256" s="26"/>
      <c r="I256" s="26"/>
      <c r="J256" s="1"/>
      <c r="K256" s="1"/>
      <c r="L256" s="2"/>
      <c r="M256" s="34"/>
      <c r="N256" s="34"/>
      <c r="O256" s="26"/>
      <c r="P256" s="26"/>
      <c r="Q256" s="26"/>
      <c r="R256" s="26"/>
      <c r="S256" s="26"/>
    </row>
    <row r="257" spans="2:19" ht="18.75" x14ac:dyDescent="0.3">
      <c r="B257" s="2"/>
      <c r="C257" s="2"/>
      <c r="D257" s="2"/>
      <c r="E257" s="2"/>
      <c r="F257" s="2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1"/>
      <c r="R257" s="1"/>
      <c r="S257" s="1"/>
    </row>
    <row r="258" spans="2:19" ht="18.75" x14ac:dyDescent="0.3">
      <c r="B258" s="26"/>
      <c r="C258" s="26"/>
      <c r="D258" s="26"/>
      <c r="E258" s="26"/>
      <c r="F258" s="26"/>
      <c r="G258" s="1"/>
      <c r="H258" s="1"/>
      <c r="I258" s="1"/>
      <c r="J258" s="1"/>
      <c r="K258" s="1"/>
      <c r="L258" s="26"/>
      <c r="M258" s="26"/>
      <c r="N258" s="26"/>
      <c r="O258" s="26"/>
      <c r="P258" s="26"/>
      <c r="Q258" s="1"/>
      <c r="R258" s="1"/>
      <c r="S258" s="1"/>
    </row>
    <row r="259" spans="2:19" ht="18.75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2:19" ht="18.75" x14ac:dyDescent="0.3">
      <c r="B260" s="33"/>
      <c r="C260" s="33"/>
      <c r="D260" s="33"/>
      <c r="E260" s="33"/>
      <c r="F260" s="33"/>
      <c r="G260" s="33"/>
      <c r="H260" s="33"/>
      <c r="I260" s="33"/>
      <c r="J260" s="1"/>
      <c r="K260" s="1"/>
      <c r="L260" s="33"/>
      <c r="M260" s="33"/>
      <c r="N260" s="33"/>
      <c r="O260" s="33"/>
      <c r="P260" s="33"/>
      <c r="Q260" s="33"/>
      <c r="R260" s="33"/>
      <c r="S260" s="33"/>
    </row>
    <row r="261" spans="2:19" ht="18.75" x14ac:dyDescent="0.3">
      <c r="B261" s="26"/>
      <c r="C261" s="26"/>
      <c r="D261" s="26"/>
      <c r="E261" s="26"/>
      <c r="F261" s="26"/>
      <c r="G261" s="26"/>
      <c r="H261" s="26"/>
      <c r="I261" s="26"/>
      <c r="J261" s="1"/>
      <c r="K261" s="1"/>
      <c r="L261" s="26"/>
      <c r="M261" s="26"/>
      <c r="N261" s="26"/>
      <c r="O261" s="26"/>
      <c r="P261" s="26"/>
      <c r="Q261" s="26"/>
      <c r="R261" s="26"/>
      <c r="S261" s="26"/>
    </row>
    <row r="262" spans="2:19" ht="18.75" x14ac:dyDescent="0.3">
      <c r="B262" s="2"/>
      <c r="C262" s="2"/>
      <c r="D262" s="2"/>
      <c r="E262" s="26"/>
      <c r="F262" s="26"/>
      <c r="G262" s="26"/>
      <c r="H262" s="26"/>
      <c r="I262" s="26"/>
      <c r="J262" s="1"/>
      <c r="K262" s="1"/>
      <c r="L262" s="2"/>
      <c r="M262" s="2"/>
      <c r="N262" s="2"/>
      <c r="O262" s="26"/>
      <c r="P262" s="26"/>
      <c r="Q262" s="26"/>
      <c r="R262" s="26"/>
      <c r="S262" s="26"/>
    </row>
    <row r="263" spans="2:19" ht="18.75" x14ac:dyDescent="0.3">
      <c r="B263" s="4"/>
      <c r="C263" s="35"/>
      <c r="D263" s="36"/>
      <c r="E263" s="5"/>
      <c r="F263" s="5"/>
      <c r="G263" s="5"/>
      <c r="H263" s="5"/>
      <c r="I263" s="5"/>
      <c r="J263" s="1"/>
      <c r="K263" s="1"/>
      <c r="L263" s="4"/>
      <c r="M263" s="35"/>
      <c r="N263" s="36"/>
      <c r="O263" s="5"/>
      <c r="P263" s="5"/>
      <c r="Q263" s="5"/>
      <c r="R263" s="5"/>
      <c r="S263" s="5"/>
    </row>
    <row r="264" spans="2:19" ht="18.75" x14ac:dyDescent="0.3">
      <c r="B264" s="4"/>
      <c r="C264" s="35"/>
      <c r="D264" s="36"/>
      <c r="E264" s="6"/>
      <c r="F264" s="5"/>
      <c r="G264" s="5"/>
      <c r="H264" s="5"/>
      <c r="I264" s="5"/>
      <c r="J264" s="1"/>
      <c r="K264" s="1"/>
      <c r="L264" s="4"/>
      <c r="M264" s="35"/>
      <c r="N264" s="36"/>
      <c r="O264" s="6"/>
      <c r="P264" s="5"/>
      <c r="Q264" s="5"/>
      <c r="R264" s="5"/>
      <c r="S264" s="5"/>
    </row>
    <row r="265" spans="2:19" ht="18.75" x14ac:dyDescent="0.3">
      <c r="B265" s="4"/>
      <c r="C265" s="35"/>
      <c r="D265" s="36"/>
      <c r="E265" s="5"/>
      <c r="F265" s="5"/>
      <c r="G265" s="5"/>
      <c r="H265" s="5"/>
      <c r="I265" s="5"/>
      <c r="J265" s="1"/>
      <c r="K265" s="1"/>
      <c r="L265" s="4"/>
      <c r="M265" s="35"/>
      <c r="N265" s="36"/>
      <c r="O265" s="5"/>
      <c r="P265" s="5"/>
      <c r="Q265" s="5"/>
      <c r="R265" s="5"/>
      <c r="S265" s="5"/>
    </row>
    <row r="266" spans="2:19" ht="18.75" x14ac:dyDescent="0.3">
      <c r="B266" s="4"/>
      <c r="C266" s="40"/>
      <c r="D266" s="40"/>
      <c r="E266" s="5"/>
      <c r="F266" s="5"/>
      <c r="G266" s="5"/>
      <c r="H266" s="5"/>
      <c r="I266" s="5"/>
      <c r="J266" s="1"/>
      <c r="K266" s="1"/>
      <c r="L266" s="4"/>
      <c r="M266" s="40"/>
      <c r="N266" s="40"/>
      <c r="O266" s="5"/>
      <c r="P266" s="5"/>
      <c r="Q266" s="5"/>
      <c r="R266" s="5"/>
      <c r="S266" s="5"/>
    </row>
    <row r="267" spans="2:19" ht="18.75" x14ac:dyDescent="0.3">
      <c r="B267" s="7"/>
      <c r="C267" s="31"/>
      <c r="D267" s="31"/>
      <c r="E267" s="9"/>
      <c r="F267" s="9"/>
      <c r="G267" s="9"/>
      <c r="H267" s="9"/>
      <c r="I267" s="9"/>
      <c r="J267" s="1"/>
      <c r="K267" s="1"/>
      <c r="L267" s="7"/>
      <c r="M267" s="31"/>
      <c r="N267" s="31"/>
      <c r="O267" s="9"/>
      <c r="P267" s="9"/>
      <c r="Q267" s="9"/>
      <c r="R267" s="9"/>
      <c r="S267" s="9"/>
    </row>
    <row r="268" spans="2:19" ht="18.75" x14ac:dyDescent="0.3">
      <c r="B268" s="2"/>
      <c r="C268" s="34"/>
      <c r="D268" s="34"/>
      <c r="E268" s="26"/>
      <c r="F268" s="2"/>
      <c r="G268" s="1"/>
      <c r="H268" s="1"/>
      <c r="I268" s="1"/>
      <c r="J268" s="1"/>
      <c r="K268" s="1"/>
      <c r="L268" s="2"/>
      <c r="M268" s="33"/>
      <c r="N268" s="33"/>
      <c r="O268" s="2"/>
      <c r="P268" s="2"/>
      <c r="Q268" s="1"/>
      <c r="R268" s="1"/>
      <c r="S268" s="1"/>
    </row>
    <row r="269" spans="2:19" ht="18.75" x14ac:dyDescent="0.3">
      <c r="B269" s="2"/>
      <c r="C269" s="34"/>
      <c r="D269" s="34"/>
      <c r="E269" s="26"/>
      <c r="F269" s="2"/>
      <c r="G269" s="1"/>
      <c r="H269" s="1"/>
      <c r="I269" s="1"/>
      <c r="J269" s="1"/>
      <c r="K269" s="1"/>
      <c r="L269" s="2"/>
      <c r="M269" s="33"/>
      <c r="N269" s="33"/>
      <c r="O269" s="2"/>
      <c r="P269" s="2"/>
      <c r="Q269" s="1"/>
      <c r="R269" s="1"/>
      <c r="S269" s="1"/>
    </row>
    <row r="270" spans="2:19" ht="18.75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2:19" ht="18.75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2:19" ht="18.75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2:19" ht="18.75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2:19" ht="18.75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2:19" ht="18.75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2:19" ht="18.75" x14ac:dyDescent="0.3">
      <c r="B276" s="33"/>
      <c r="C276" s="33"/>
      <c r="D276" s="33"/>
      <c r="E276" s="33"/>
      <c r="F276" s="33"/>
      <c r="G276" s="33"/>
      <c r="H276" s="33"/>
      <c r="I276" s="1"/>
      <c r="J276" s="1"/>
      <c r="K276" s="1"/>
      <c r="L276" s="33"/>
      <c r="M276" s="33"/>
      <c r="N276" s="33"/>
      <c r="O276" s="33"/>
      <c r="P276" s="33"/>
      <c r="Q276" s="33"/>
      <c r="R276" s="33"/>
      <c r="S276" s="1"/>
    </row>
    <row r="277" spans="2:19" ht="18.75" x14ac:dyDescent="0.3">
      <c r="B277" s="33"/>
      <c r="C277" s="33"/>
      <c r="D277" s="33"/>
      <c r="E277" s="33"/>
      <c r="F277" s="33"/>
      <c r="G277" s="33"/>
      <c r="H277" s="33"/>
      <c r="I277" s="1"/>
      <c r="J277" s="1"/>
      <c r="K277" s="1"/>
      <c r="L277" s="33"/>
      <c r="M277" s="33"/>
      <c r="N277" s="33"/>
      <c r="O277" s="33"/>
      <c r="P277" s="33"/>
      <c r="Q277" s="33"/>
      <c r="R277" s="33"/>
      <c r="S277" s="1"/>
    </row>
    <row r="278" spans="2:19" ht="18.75" x14ac:dyDescent="0.3">
      <c r="B278" s="32"/>
      <c r="C278" s="32"/>
      <c r="D278" s="32"/>
      <c r="E278" s="32"/>
      <c r="F278" s="32"/>
      <c r="G278" s="32"/>
      <c r="H278" s="32"/>
      <c r="I278" s="32"/>
      <c r="J278" s="1"/>
      <c r="K278" s="1"/>
      <c r="L278" s="32"/>
      <c r="M278" s="32"/>
      <c r="N278" s="32"/>
      <c r="O278" s="32"/>
      <c r="P278" s="32"/>
      <c r="Q278" s="32"/>
      <c r="R278" s="32"/>
      <c r="S278" s="32"/>
    </row>
    <row r="279" spans="2:19" ht="18.75" x14ac:dyDescent="0.3">
      <c r="B279" s="33"/>
      <c r="C279" s="33"/>
      <c r="D279" s="33"/>
      <c r="E279" s="33"/>
      <c r="F279" s="33"/>
      <c r="G279" s="33"/>
      <c r="H279" s="33"/>
      <c r="I279" s="33"/>
      <c r="J279" s="1"/>
      <c r="K279" s="1"/>
      <c r="L279" s="33"/>
      <c r="M279" s="33"/>
      <c r="N279" s="33"/>
      <c r="O279" s="33"/>
      <c r="P279" s="33"/>
      <c r="Q279" s="33"/>
      <c r="R279" s="33"/>
      <c r="S279" s="33"/>
    </row>
    <row r="280" spans="2:19" ht="18.75" x14ac:dyDescent="0.3">
      <c r="B280" s="26"/>
      <c r="C280" s="26"/>
      <c r="D280" s="26"/>
      <c r="E280" s="26"/>
      <c r="F280" s="26"/>
      <c r="G280" s="1"/>
      <c r="H280" s="1"/>
      <c r="I280" s="1"/>
      <c r="J280" s="1"/>
      <c r="K280" s="1"/>
      <c r="L280" s="26"/>
      <c r="M280" s="26"/>
      <c r="N280" s="26"/>
      <c r="O280" s="26"/>
      <c r="P280" s="26"/>
      <c r="Q280" s="1"/>
      <c r="R280" s="1"/>
      <c r="S280" s="1"/>
    </row>
    <row r="281" spans="2:19" ht="18.75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2:19" ht="18.75" x14ac:dyDescent="0.3">
      <c r="B282" s="33"/>
      <c r="C282" s="33"/>
      <c r="D282" s="33"/>
      <c r="E282" s="33"/>
      <c r="F282" s="33"/>
      <c r="G282" s="33"/>
      <c r="H282" s="33"/>
      <c r="I282" s="33"/>
      <c r="J282" s="1"/>
      <c r="K282" s="1"/>
      <c r="L282" s="33"/>
      <c r="M282" s="33"/>
      <c r="N282" s="33"/>
      <c r="O282" s="33"/>
      <c r="P282" s="33"/>
      <c r="Q282" s="33"/>
      <c r="R282" s="33"/>
      <c r="S282" s="33"/>
    </row>
    <row r="283" spans="2:19" ht="18.75" x14ac:dyDescent="0.3">
      <c r="B283" s="26"/>
      <c r="C283" s="26"/>
      <c r="D283" s="26"/>
      <c r="E283" s="26"/>
      <c r="F283" s="26"/>
      <c r="G283" s="26"/>
      <c r="H283" s="26"/>
      <c r="I283" s="26"/>
      <c r="J283" s="1"/>
      <c r="K283" s="1"/>
      <c r="L283" s="26"/>
      <c r="M283" s="26"/>
      <c r="N283" s="26"/>
      <c r="O283" s="26"/>
      <c r="P283" s="26"/>
      <c r="Q283" s="26"/>
      <c r="R283" s="26"/>
      <c r="S283" s="26"/>
    </row>
    <row r="284" spans="2:19" ht="18.75" x14ac:dyDescent="0.3">
      <c r="B284" s="2"/>
      <c r="C284" s="2"/>
      <c r="D284" s="2"/>
      <c r="E284" s="26"/>
      <c r="F284" s="26"/>
      <c r="G284" s="26"/>
      <c r="H284" s="26"/>
      <c r="I284" s="26"/>
      <c r="J284" s="1"/>
      <c r="K284" s="1"/>
      <c r="L284" s="2"/>
      <c r="M284" s="2"/>
      <c r="N284" s="2"/>
      <c r="O284" s="26"/>
      <c r="P284" s="26"/>
      <c r="Q284" s="26"/>
      <c r="R284" s="26"/>
      <c r="S284" s="26"/>
    </row>
    <row r="285" spans="2:19" ht="18.75" x14ac:dyDescent="0.3">
      <c r="B285" s="4"/>
      <c r="C285" s="40"/>
      <c r="D285" s="40"/>
      <c r="E285" s="5"/>
      <c r="F285" s="5"/>
      <c r="G285" s="5"/>
      <c r="H285" s="5"/>
      <c r="I285" s="5"/>
      <c r="J285" s="1"/>
      <c r="K285" s="1"/>
      <c r="L285" s="4"/>
      <c r="M285" s="40"/>
      <c r="N285" s="40"/>
      <c r="O285" s="5"/>
      <c r="P285" s="5"/>
      <c r="Q285" s="5"/>
      <c r="R285" s="5"/>
      <c r="S285" s="5"/>
    </row>
    <row r="286" spans="2:19" ht="18.75" x14ac:dyDescent="0.3">
      <c r="B286" s="4"/>
      <c r="C286" s="40"/>
      <c r="D286" s="40"/>
      <c r="E286" s="5"/>
      <c r="F286" s="5"/>
      <c r="G286" s="5"/>
      <c r="H286" s="5"/>
      <c r="I286" s="5"/>
      <c r="J286" s="1"/>
      <c r="K286" s="1"/>
      <c r="L286" s="4"/>
      <c r="M286" s="40"/>
      <c r="N286" s="40"/>
      <c r="O286" s="5"/>
      <c r="P286" s="5"/>
      <c r="Q286" s="5"/>
      <c r="R286" s="5"/>
      <c r="S286" s="5"/>
    </row>
    <row r="287" spans="2:19" ht="18.75" x14ac:dyDescent="0.3">
      <c r="B287" s="4"/>
      <c r="C287" s="40"/>
      <c r="D287" s="40"/>
      <c r="E287" s="5"/>
      <c r="F287" s="5"/>
      <c r="G287" s="5"/>
      <c r="H287" s="5"/>
      <c r="I287" s="5"/>
      <c r="J287" s="1"/>
      <c r="K287" s="1"/>
      <c r="L287" s="4"/>
      <c r="M287" s="40"/>
      <c r="N287" s="40"/>
      <c r="O287" s="5"/>
      <c r="P287" s="5"/>
      <c r="Q287" s="5"/>
      <c r="R287" s="5"/>
      <c r="S287" s="5"/>
    </row>
    <row r="288" spans="2:19" ht="18.75" x14ac:dyDescent="0.3">
      <c r="B288" s="4"/>
      <c r="C288" s="40"/>
      <c r="D288" s="40"/>
      <c r="E288" s="5"/>
      <c r="F288" s="5"/>
      <c r="G288" s="5"/>
      <c r="H288" s="5"/>
      <c r="I288" s="5"/>
      <c r="J288" s="1"/>
      <c r="K288" s="1"/>
      <c r="L288" s="4"/>
      <c r="M288" s="40"/>
      <c r="N288" s="40"/>
      <c r="O288" s="5"/>
      <c r="P288" s="5"/>
      <c r="Q288" s="5"/>
      <c r="R288" s="5"/>
      <c r="S288" s="5"/>
    </row>
    <row r="289" spans="2:19" ht="18.75" x14ac:dyDescent="0.3">
      <c r="B289" s="2"/>
      <c r="C289" s="34"/>
      <c r="D289" s="34"/>
      <c r="E289" s="26"/>
      <c r="F289" s="26"/>
      <c r="G289" s="26"/>
      <c r="H289" s="26"/>
      <c r="I289" s="26"/>
      <c r="J289" s="1"/>
      <c r="K289" s="1"/>
      <c r="L289" s="2"/>
      <c r="M289" s="34"/>
      <c r="N289" s="34"/>
      <c r="O289" s="26"/>
      <c r="P289" s="26"/>
      <c r="Q289" s="26"/>
      <c r="R289" s="26"/>
      <c r="S289" s="26"/>
    </row>
    <row r="290" spans="2:19" ht="18.75" x14ac:dyDescent="0.3">
      <c r="B290" s="2"/>
      <c r="C290" s="2"/>
      <c r="D290" s="2"/>
      <c r="E290" s="2"/>
      <c r="F290" s="2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1"/>
      <c r="R290" s="1"/>
      <c r="S290" s="1"/>
    </row>
    <row r="291" spans="2:19" ht="18.75" x14ac:dyDescent="0.3">
      <c r="B291" s="26"/>
      <c r="C291" s="26"/>
      <c r="D291" s="26"/>
      <c r="E291" s="26"/>
      <c r="F291" s="26"/>
      <c r="G291" s="1"/>
      <c r="H291" s="1"/>
      <c r="I291" s="1"/>
      <c r="J291" s="1"/>
      <c r="K291" s="1"/>
      <c r="L291" s="26"/>
      <c r="M291" s="26"/>
      <c r="N291" s="26"/>
      <c r="O291" s="26"/>
      <c r="P291" s="26"/>
      <c r="Q291" s="1"/>
      <c r="R291" s="1"/>
      <c r="S291" s="1"/>
    </row>
    <row r="292" spans="2:19" ht="18.75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2:19" ht="18.75" x14ac:dyDescent="0.3">
      <c r="B293" s="33"/>
      <c r="C293" s="33"/>
      <c r="D293" s="33"/>
      <c r="E293" s="33"/>
      <c r="F293" s="33"/>
      <c r="G293" s="33"/>
      <c r="H293" s="33"/>
      <c r="I293" s="33"/>
      <c r="J293" s="1"/>
      <c r="K293" s="1"/>
      <c r="L293" s="33"/>
      <c r="M293" s="33"/>
      <c r="N293" s="33"/>
      <c r="O293" s="33"/>
      <c r="P293" s="33"/>
      <c r="Q293" s="33"/>
      <c r="R293" s="33"/>
      <c r="S293" s="33"/>
    </row>
    <row r="294" spans="2:19" ht="18.75" x14ac:dyDescent="0.3">
      <c r="B294" s="26"/>
      <c r="C294" s="26"/>
      <c r="D294" s="26"/>
      <c r="E294" s="26"/>
      <c r="F294" s="26"/>
      <c r="G294" s="26"/>
      <c r="H294" s="26"/>
      <c r="I294" s="26"/>
      <c r="J294" s="1"/>
      <c r="K294" s="1"/>
      <c r="L294" s="26"/>
      <c r="M294" s="26"/>
      <c r="N294" s="26"/>
      <c r="O294" s="26"/>
      <c r="P294" s="26"/>
      <c r="Q294" s="26"/>
      <c r="R294" s="26"/>
      <c r="S294" s="26"/>
    </row>
    <row r="295" spans="2:19" ht="18.75" x14ac:dyDescent="0.3">
      <c r="B295" s="2"/>
      <c r="C295" s="2"/>
      <c r="D295" s="2"/>
      <c r="E295" s="26"/>
      <c r="F295" s="26"/>
      <c r="G295" s="26"/>
      <c r="H295" s="26"/>
      <c r="I295" s="26"/>
      <c r="J295" s="1"/>
      <c r="K295" s="1"/>
      <c r="L295" s="2"/>
      <c r="M295" s="2"/>
      <c r="N295" s="2"/>
      <c r="O295" s="26"/>
      <c r="P295" s="26"/>
      <c r="Q295" s="26"/>
      <c r="R295" s="26"/>
      <c r="S295" s="26"/>
    </row>
    <row r="296" spans="2:19" ht="18.75" x14ac:dyDescent="0.3">
      <c r="B296" s="4"/>
      <c r="C296" s="35"/>
      <c r="D296" s="36"/>
      <c r="E296" s="5"/>
      <c r="F296" s="5"/>
      <c r="G296" s="5"/>
      <c r="H296" s="5"/>
      <c r="I296" s="5"/>
      <c r="J296" s="1"/>
      <c r="K296" s="1"/>
      <c r="L296" s="4"/>
      <c r="M296" s="35"/>
      <c r="N296" s="36"/>
      <c r="O296" s="5"/>
      <c r="P296" s="5"/>
      <c r="Q296" s="5"/>
      <c r="R296" s="5"/>
      <c r="S296" s="5"/>
    </row>
    <row r="297" spans="2:19" ht="18.75" x14ac:dyDescent="0.3">
      <c r="B297" s="4"/>
      <c r="C297" s="35"/>
      <c r="D297" s="36"/>
      <c r="E297" s="6"/>
      <c r="F297" s="5"/>
      <c r="G297" s="5"/>
      <c r="H297" s="5"/>
      <c r="I297" s="5"/>
      <c r="J297" s="1"/>
      <c r="K297" s="1"/>
      <c r="L297" s="4"/>
      <c r="M297" s="35"/>
      <c r="N297" s="36"/>
      <c r="O297" s="6"/>
      <c r="P297" s="5"/>
      <c r="Q297" s="5"/>
      <c r="R297" s="5"/>
      <c r="S297" s="5"/>
    </row>
    <row r="298" spans="2:19" ht="18.75" x14ac:dyDescent="0.3">
      <c r="B298" s="4"/>
      <c r="C298" s="35"/>
      <c r="D298" s="36"/>
      <c r="E298" s="5"/>
      <c r="F298" s="5"/>
      <c r="G298" s="5"/>
      <c r="H298" s="5"/>
      <c r="I298" s="5"/>
      <c r="J298" s="1"/>
      <c r="K298" s="1"/>
      <c r="L298" s="4"/>
      <c r="M298" s="35"/>
      <c r="N298" s="36"/>
      <c r="O298" s="5"/>
      <c r="P298" s="5"/>
      <c r="Q298" s="5"/>
      <c r="R298" s="5"/>
      <c r="S298" s="5"/>
    </row>
    <row r="299" spans="2:19" ht="18.75" x14ac:dyDescent="0.3">
      <c r="B299" s="4"/>
      <c r="C299" s="40"/>
      <c r="D299" s="40"/>
      <c r="E299" s="5"/>
      <c r="F299" s="5"/>
      <c r="G299" s="5"/>
      <c r="H299" s="5"/>
      <c r="I299" s="5"/>
      <c r="J299" s="1"/>
      <c r="K299" s="1"/>
      <c r="L299" s="4"/>
      <c r="M299" s="40"/>
      <c r="N299" s="40"/>
      <c r="O299" s="5"/>
      <c r="P299" s="5"/>
      <c r="Q299" s="5"/>
      <c r="R299" s="5"/>
      <c r="S299" s="5"/>
    </row>
    <row r="300" spans="2:19" ht="18.75" x14ac:dyDescent="0.3">
      <c r="B300" s="7"/>
      <c r="C300" s="31"/>
      <c r="D300" s="31"/>
      <c r="E300" s="9"/>
      <c r="F300" s="9"/>
      <c r="G300" s="9"/>
      <c r="H300" s="9"/>
      <c r="I300" s="9"/>
      <c r="J300" s="1"/>
      <c r="K300" s="1"/>
      <c r="L300" s="7"/>
      <c r="M300" s="31"/>
      <c r="N300" s="31"/>
      <c r="O300" s="9"/>
      <c r="P300" s="9"/>
      <c r="Q300" s="9"/>
      <c r="R300" s="9"/>
      <c r="S300" s="9"/>
    </row>
    <row r="301" spans="2:19" ht="18.75" x14ac:dyDescent="0.3">
      <c r="B301" s="2"/>
      <c r="C301" s="34"/>
      <c r="D301" s="34"/>
      <c r="E301" s="26"/>
      <c r="F301" s="2"/>
      <c r="G301" s="1"/>
      <c r="H301" s="1"/>
      <c r="I301" s="1"/>
      <c r="J301" s="1"/>
      <c r="K301" s="1"/>
      <c r="L301" s="2"/>
      <c r="M301" s="33"/>
      <c r="N301" s="33"/>
      <c r="O301" s="2"/>
      <c r="P301" s="2"/>
      <c r="Q301" s="1"/>
      <c r="R301" s="1"/>
      <c r="S301" s="1"/>
    </row>
    <row r="302" spans="2:19" ht="18.75" x14ac:dyDescent="0.3">
      <c r="B302" s="2"/>
      <c r="C302" s="34"/>
      <c r="D302" s="34"/>
      <c r="E302" s="26"/>
      <c r="F302" s="2"/>
      <c r="G302" s="1"/>
      <c r="H302" s="1"/>
      <c r="I302" s="1"/>
      <c r="J302" s="1"/>
      <c r="K302" s="1"/>
      <c r="L302" s="2"/>
      <c r="M302" s="33"/>
      <c r="N302" s="33"/>
      <c r="O302" s="2"/>
      <c r="P302" s="2"/>
      <c r="Q302" s="1"/>
      <c r="R302" s="1"/>
      <c r="S302" s="1"/>
    </row>
    <row r="303" spans="2:19" ht="18.75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2:19" ht="18.75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2:19" ht="18.75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2:19" ht="18.75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2:19" ht="18.75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2:19" ht="18.75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2:19" ht="18.75" x14ac:dyDescent="0.3">
      <c r="B309" s="33"/>
      <c r="C309" s="33"/>
      <c r="D309" s="33"/>
      <c r="E309" s="33"/>
      <c r="F309" s="33"/>
      <c r="G309" s="33"/>
      <c r="H309" s="33"/>
      <c r="I309" s="1"/>
      <c r="J309" s="1"/>
      <c r="K309" s="1"/>
      <c r="L309" s="33"/>
      <c r="M309" s="33"/>
      <c r="N309" s="33"/>
      <c r="O309" s="33"/>
      <c r="P309" s="33"/>
      <c r="Q309" s="33"/>
      <c r="R309" s="33"/>
      <c r="S309" s="1"/>
    </row>
    <row r="310" spans="2:19" ht="18.75" x14ac:dyDescent="0.3">
      <c r="B310" s="33"/>
      <c r="C310" s="33"/>
      <c r="D310" s="33"/>
      <c r="E310" s="33"/>
      <c r="F310" s="33"/>
      <c r="G310" s="33"/>
      <c r="H310" s="33"/>
      <c r="I310" s="1"/>
      <c r="J310" s="1"/>
      <c r="K310" s="1"/>
      <c r="L310" s="33"/>
      <c r="M310" s="33"/>
      <c r="N310" s="33"/>
      <c r="O310" s="33"/>
      <c r="P310" s="33"/>
      <c r="Q310" s="33"/>
      <c r="R310" s="33"/>
      <c r="S310" s="1"/>
    </row>
    <row r="311" spans="2:19" ht="18.75" x14ac:dyDescent="0.3">
      <c r="B311" s="32"/>
      <c r="C311" s="32"/>
      <c r="D311" s="32"/>
      <c r="E311" s="32"/>
      <c r="F311" s="32"/>
      <c r="G311" s="32"/>
      <c r="H311" s="32"/>
      <c r="I311" s="32"/>
      <c r="J311" s="1"/>
      <c r="K311" s="1"/>
      <c r="L311" s="32"/>
      <c r="M311" s="32"/>
      <c r="N311" s="32"/>
      <c r="O311" s="32"/>
      <c r="P311" s="32"/>
      <c r="Q311" s="32"/>
      <c r="R311" s="32"/>
      <c r="S311" s="32"/>
    </row>
    <row r="312" spans="2:19" ht="18.75" x14ac:dyDescent="0.3">
      <c r="B312" s="33"/>
      <c r="C312" s="33"/>
      <c r="D312" s="33"/>
      <c r="E312" s="33"/>
      <c r="F312" s="33"/>
      <c r="G312" s="33"/>
      <c r="H312" s="33"/>
      <c r="I312" s="33"/>
      <c r="J312" s="1"/>
      <c r="K312" s="1"/>
      <c r="L312" s="33"/>
      <c r="M312" s="33"/>
      <c r="N312" s="33"/>
      <c r="O312" s="33"/>
      <c r="P312" s="33"/>
      <c r="Q312" s="33"/>
      <c r="R312" s="33"/>
      <c r="S312" s="33"/>
    </row>
    <row r="313" spans="2:19" ht="18.75" x14ac:dyDescent="0.3">
      <c r="B313" s="26"/>
      <c r="C313" s="26"/>
      <c r="D313" s="26"/>
      <c r="E313" s="26"/>
      <c r="F313" s="26"/>
      <c r="G313" s="1"/>
      <c r="H313" s="1"/>
      <c r="I313" s="1"/>
      <c r="J313" s="1"/>
      <c r="K313" s="1"/>
      <c r="L313" s="26"/>
      <c r="M313" s="26"/>
      <c r="N313" s="26"/>
      <c r="O313" s="26"/>
      <c r="P313" s="26"/>
      <c r="Q313" s="1"/>
      <c r="R313" s="1"/>
      <c r="S313" s="1"/>
    </row>
    <row r="314" spans="2:19" ht="18.75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2:19" ht="18.75" x14ac:dyDescent="0.3">
      <c r="B315" s="33"/>
      <c r="C315" s="33"/>
      <c r="D315" s="33"/>
      <c r="E315" s="33"/>
      <c r="F315" s="33"/>
      <c r="G315" s="33"/>
      <c r="H315" s="33"/>
      <c r="I315" s="33"/>
      <c r="J315" s="1"/>
      <c r="K315" s="1"/>
      <c r="L315" s="33"/>
      <c r="M315" s="33"/>
      <c r="N315" s="33"/>
      <c r="O315" s="33"/>
      <c r="P315" s="33"/>
      <c r="Q315" s="33"/>
      <c r="R315" s="33"/>
      <c r="S315" s="33"/>
    </row>
    <row r="316" spans="2:19" ht="18.75" x14ac:dyDescent="0.3">
      <c r="B316" s="26"/>
      <c r="C316" s="26"/>
      <c r="D316" s="26"/>
      <c r="E316" s="26"/>
      <c r="F316" s="26"/>
      <c r="G316" s="26"/>
      <c r="H316" s="26"/>
      <c r="I316" s="26"/>
      <c r="J316" s="1"/>
      <c r="K316" s="1"/>
      <c r="L316" s="26"/>
      <c r="M316" s="26"/>
      <c r="N316" s="26"/>
      <c r="O316" s="26"/>
      <c r="P316" s="26"/>
      <c r="Q316" s="26"/>
      <c r="R316" s="26"/>
      <c r="S316" s="26"/>
    </row>
    <row r="317" spans="2:19" ht="18.75" x14ac:dyDescent="0.3">
      <c r="B317" s="2"/>
      <c r="C317" s="2"/>
      <c r="D317" s="2"/>
      <c r="E317" s="26"/>
      <c r="F317" s="26"/>
      <c r="G317" s="26"/>
      <c r="H317" s="26"/>
      <c r="I317" s="26"/>
      <c r="J317" s="1"/>
      <c r="K317" s="1"/>
      <c r="L317" s="2"/>
      <c r="M317" s="2"/>
      <c r="N317" s="2"/>
      <c r="O317" s="26"/>
      <c r="P317" s="26"/>
      <c r="Q317" s="26"/>
      <c r="R317" s="26"/>
      <c r="S317" s="26"/>
    </row>
    <row r="318" spans="2:19" ht="18.75" x14ac:dyDescent="0.3">
      <c r="B318" s="4"/>
      <c r="C318" s="40"/>
      <c r="D318" s="40"/>
      <c r="E318" s="5"/>
      <c r="F318" s="5"/>
      <c r="G318" s="5"/>
      <c r="H318" s="5"/>
      <c r="I318" s="5"/>
      <c r="J318" s="1"/>
      <c r="K318" s="1"/>
      <c r="L318" s="4"/>
      <c r="M318" s="40"/>
      <c r="N318" s="40"/>
      <c r="O318" s="5"/>
      <c r="P318" s="5"/>
      <c r="Q318" s="5"/>
      <c r="R318" s="5"/>
      <c r="S318" s="5"/>
    </row>
    <row r="319" spans="2:19" ht="18.75" x14ac:dyDescent="0.3">
      <c r="B319" s="4"/>
      <c r="C319" s="40"/>
      <c r="D319" s="40"/>
      <c r="E319" s="5"/>
      <c r="F319" s="5"/>
      <c r="G319" s="5"/>
      <c r="H319" s="5"/>
      <c r="I319" s="5"/>
      <c r="J319" s="1"/>
      <c r="K319" s="1"/>
      <c r="L319" s="4"/>
      <c r="M319" s="40"/>
      <c r="N319" s="40"/>
      <c r="O319" s="5"/>
      <c r="P319" s="5"/>
      <c r="Q319" s="5"/>
      <c r="R319" s="5"/>
      <c r="S319" s="5"/>
    </row>
    <row r="320" spans="2:19" ht="18.75" x14ac:dyDescent="0.3">
      <c r="B320" s="4"/>
      <c r="C320" s="40"/>
      <c r="D320" s="40"/>
      <c r="E320" s="5"/>
      <c r="F320" s="5"/>
      <c r="G320" s="5"/>
      <c r="H320" s="5"/>
      <c r="I320" s="5"/>
      <c r="J320" s="1"/>
      <c r="K320" s="1"/>
      <c r="L320" s="4"/>
      <c r="M320" s="40"/>
      <c r="N320" s="40"/>
      <c r="O320" s="5"/>
      <c r="P320" s="5"/>
      <c r="Q320" s="5"/>
      <c r="R320" s="5"/>
      <c r="S320" s="5"/>
    </row>
    <row r="321" spans="2:19" ht="18.75" x14ac:dyDescent="0.3">
      <c r="B321" s="4"/>
      <c r="C321" s="40"/>
      <c r="D321" s="40"/>
      <c r="E321" s="5"/>
      <c r="F321" s="5"/>
      <c r="G321" s="5"/>
      <c r="H321" s="5"/>
      <c r="I321" s="5"/>
      <c r="J321" s="1"/>
      <c r="K321" s="1"/>
      <c r="L321" s="4"/>
      <c r="M321" s="40"/>
      <c r="N321" s="40"/>
      <c r="O321" s="5"/>
      <c r="P321" s="5"/>
      <c r="Q321" s="5"/>
      <c r="R321" s="5"/>
      <c r="S321" s="5"/>
    </row>
    <row r="322" spans="2:19" ht="18.75" x14ac:dyDescent="0.3">
      <c r="B322" s="2"/>
      <c r="C322" s="34"/>
      <c r="D322" s="34"/>
      <c r="E322" s="26"/>
      <c r="F322" s="26"/>
      <c r="G322" s="26"/>
      <c r="H322" s="26"/>
      <c r="I322" s="26"/>
      <c r="J322" s="1"/>
      <c r="K322" s="1"/>
      <c r="L322" s="2"/>
      <c r="M322" s="34"/>
      <c r="N322" s="34"/>
      <c r="O322" s="26"/>
      <c r="P322" s="26"/>
      <c r="Q322" s="26"/>
      <c r="R322" s="26"/>
      <c r="S322" s="26"/>
    </row>
    <row r="323" spans="2:19" ht="18.75" x14ac:dyDescent="0.3">
      <c r="B323" s="2"/>
      <c r="C323" s="2"/>
      <c r="D323" s="2"/>
      <c r="E323" s="2"/>
      <c r="F323" s="2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1"/>
      <c r="R323" s="1"/>
      <c r="S323" s="1"/>
    </row>
    <row r="324" spans="2:19" ht="18.75" x14ac:dyDescent="0.3">
      <c r="B324" s="26"/>
      <c r="C324" s="26"/>
      <c r="D324" s="26"/>
      <c r="E324" s="26"/>
      <c r="F324" s="26"/>
      <c r="G324" s="1"/>
      <c r="H324" s="1"/>
      <c r="I324" s="1"/>
      <c r="J324" s="1"/>
      <c r="K324" s="1"/>
      <c r="L324" s="26"/>
      <c r="M324" s="26"/>
      <c r="N324" s="26"/>
      <c r="O324" s="26"/>
      <c r="P324" s="26"/>
      <c r="Q324" s="1"/>
      <c r="R324" s="1"/>
      <c r="S324" s="1"/>
    </row>
    <row r="325" spans="2:19" ht="18.75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2:19" ht="18.75" x14ac:dyDescent="0.3">
      <c r="B326" s="33"/>
      <c r="C326" s="33"/>
      <c r="D326" s="33"/>
      <c r="E326" s="33"/>
      <c r="F326" s="33"/>
      <c r="G326" s="33"/>
      <c r="H326" s="33"/>
      <c r="I326" s="33"/>
      <c r="J326" s="1"/>
      <c r="K326" s="1"/>
      <c r="L326" s="33"/>
      <c r="M326" s="33"/>
      <c r="N326" s="33"/>
      <c r="O326" s="33"/>
      <c r="P326" s="33"/>
      <c r="Q326" s="33"/>
      <c r="R326" s="33"/>
      <c r="S326" s="33"/>
    </row>
    <row r="327" spans="2:19" ht="18.75" x14ac:dyDescent="0.3">
      <c r="B327" s="26"/>
      <c r="C327" s="26"/>
      <c r="D327" s="26"/>
      <c r="E327" s="26"/>
      <c r="F327" s="26"/>
      <c r="G327" s="26"/>
      <c r="H327" s="26"/>
      <c r="I327" s="26"/>
      <c r="J327" s="1"/>
      <c r="K327" s="1"/>
      <c r="L327" s="26"/>
      <c r="M327" s="26"/>
      <c r="N327" s="26"/>
      <c r="O327" s="26"/>
      <c r="P327" s="26"/>
      <c r="Q327" s="26"/>
      <c r="R327" s="26"/>
      <c r="S327" s="26"/>
    </row>
    <row r="328" spans="2:19" ht="18.75" x14ac:dyDescent="0.3">
      <c r="B328" s="2"/>
      <c r="C328" s="2"/>
      <c r="D328" s="2"/>
      <c r="E328" s="26"/>
      <c r="F328" s="26"/>
      <c r="G328" s="26"/>
      <c r="H328" s="26"/>
      <c r="I328" s="26"/>
      <c r="J328" s="1"/>
      <c r="K328" s="1"/>
      <c r="L328" s="2"/>
      <c r="M328" s="2"/>
      <c r="N328" s="2"/>
      <c r="O328" s="26"/>
      <c r="P328" s="26"/>
      <c r="Q328" s="26"/>
      <c r="R328" s="26"/>
      <c r="S328" s="26"/>
    </row>
    <row r="329" spans="2:19" ht="18.75" x14ac:dyDescent="0.3">
      <c r="B329" s="4"/>
      <c r="C329" s="35"/>
      <c r="D329" s="36"/>
      <c r="E329" s="5"/>
      <c r="F329" s="5"/>
      <c r="G329" s="5"/>
      <c r="H329" s="5"/>
      <c r="I329" s="5"/>
      <c r="J329" s="1"/>
      <c r="K329" s="1"/>
      <c r="L329" s="4"/>
      <c r="M329" s="35"/>
      <c r="N329" s="36"/>
      <c r="O329" s="5"/>
      <c r="P329" s="5"/>
      <c r="Q329" s="5"/>
      <c r="R329" s="5"/>
      <c r="S329" s="5"/>
    </row>
    <row r="330" spans="2:19" ht="18.75" x14ac:dyDescent="0.3">
      <c r="B330" s="4"/>
      <c r="C330" s="35"/>
      <c r="D330" s="36"/>
      <c r="E330" s="6"/>
      <c r="F330" s="5"/>
      <c r="G330" s="5"/>
      <c r="H330" s="5"/>
      <c r="I330" s="5"/>
      <c r="J330" s="1"/>
      <c r="K330" s="1"/>
      <c r="L330" s="4"/>
      <c r="M330" s="35"/>
      <c r="N330" s="36"/>
      <c r="O330" s="6"/>
      <c r="P330" s="5"/>
      <c r="Q330" s="5"/>
      <c r="R330" s="5"/>
      <c r="S330" s="5"/>
    </row>
    <row r="331" spans="2:19" ht="18.75" x14ac:dyDescent="0.3">
      <c r="B331" s="4"/>
      <c r="C331" s="35"/>
      <c r="D331" s="36"/>
      <c r="E331" s="5"/>
      <c r="F331" s="5"/>
      <c r="G331" s="5"/>
      <c r="H331" s="5"/>
      <c r="I331" s="5"/>
      <c r="J331" s="1"/>
      <c r="K331" s="1"/>
      <c r="L331" s="4"/>
      <c r="M331" s="35"/>
      <c r="N331" s="36"/>
      <c r="O331" s="5"/>
      <c r="P331" s="5"/>
      <c r="Q331" s="5"/>
      <c r="R331" s="5"/>
      <c r="S331" s="5"/>
    </row>
    <row r="332" spans="2:19" ht="18.75" x14ac:dyDescent="0.3">
      <c r="B332" s="4"/>
      <c r="C332" s="40"/>
      <c r="D332" s="40"/>
      <c r="E332" s="5"/>
      <c r="F332" s="5"/>
      <c r="G332" s="5"/>
      <c r="H332" s="5"/>
      <c r="I332" s="5"/>
      <c r="J332" s="1"/>
      <c r="K332" s="1"/>
      <c r="L332" s="4"/>
      <c r="M332" s="40"/>
      <c r="N332" s="40"/>
      <c r="O332" s="5"/>
      <c r="P332" s="5"/>
      <c r="Q332" s="5"/>
      <c r="R332" s="5"/>
      <c r="S332" s="5"/>
    </row>
    <row r="333" spans="2:19" ht="18.75" x14ac:dyDescent="0.3">
      <c r="B333" s="7"/>
      <c r="C333" s="31"/>
      <c r="D333" s="31"/>
      <c r="E333" s="9"/>
      <c r="F333" s="9"/>
      <c r="G333" s="9"/>
      <c r="H333" s="9"/>
      <c r="I333" s="9"/>
      <c r="J333" s="1"/>
      <c r="K333" s="1"/>
      <c r="L333" s="7"/>
      <c r="M333" s="31"/>
      <c r="N333" s="31"/>
      <c r="O333" s="9"/>
      <c r="P333" s="9"/>
      <c r="Q333" s="9"/>
      <c r="R333" s="9"/>
      <c r="S333" s="9"/>
    </row>
    <row r="334" spans="2:19" ht="18.75" x14ac:dyDescent="0.3">
      <c r="B334" s="2"/>
      <c r="C334" s="34"/>
      <c r="D334" s="34"/>
      <c r="E334" s="26"/>
      <c r="F334" s="2"/>
      <c r="G334" s="1"/>
      <c r="H334" s="1"/>
      <c r="I334" s="1"/>
      <c r="J334" s="1"/>
      <c r="K334" s="1"/>
      <c r="L334" s="2"/>
      <c r="M334" s="33"/>
      <c r="N334" s="33"/>
      <c r="O334" s="2"/>
      <c r="P334" s="2"/>
      <c r="Q334" s="1"/>
      <c r="R334" s="1"/>
      <c r="S334" s="1"/>
    </row>
    <row r="335" spans="2:19" ht="18.75" x14ac:dyDescent="0.3">
      <c r="B335" s="2"/>
      <c r="C335" s="34"/>
      <c r="D335" s="34"/>
      <c r="E335" s="26"/>
      <c r="F335" s="2"/>
      <c r="G335" s="1"/>
      <c r="H335" s="1"/>
      <c r="I335" s="1"/>
      <c r="J335" s="1"/>
      <c r="K335" s="1"/>
      <c r="L335" s="2"/>
      <c r="M335" s="33"/>
      <c r="N335" s="33"/>
      <c r="O335" s="2"/>
      <c r="P335" s="2"/>
      <c r="Q335" s="1"/>
      <c r="R335" s="1"/>
      <c r="S335" s="1"/>
    </row>
    <row r="336" spans="2:19" ht="18.75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2:19" ht="18.75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2:19" ht="18.75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2:19" ht="18.75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2:19" ht="18.75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2:19" ht="18.75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2:19" ht="18.75" x14ac:dyDescent="0.3">
      <c r="B342" s="33"/>
      <c r="C342" s="33"/>
      <c r="D342" s="33"/>
      <c r="E342" s="33"/>
      <c r="F342" s="33"/>
      <c r="G342" s="33"/>
      <c r="H342" s="33"/>
      <c r="I342" s="1"/>
      <c r="J342" s="1"/>
      <c r="K342" s="1"/>
      <c r="L342" s="33"/>
      <c r="M342" s="33"/>
      <c r="N342" s="33"/>
      <c r="O342" s="33"/>
      <c r="P342" s="33"/>
      <c r="Q342" s="33"/>
      <c r="R342" s="33"/>
      <c r="S342" s="1"/>
    </row>
    <row r="343" spans="2:19" ht="18.75" x14ac:dyDescent="0.3">
      <c r="B343" s="33"/>
      <c r="C343" s="33"/>
      <c r="D343" s="33"/>
      <c r="E343" s="33"/>
      <c r="F343" s="33"/>
      <c r="G343" s="33"/>
      <c r="H343" s="33"/>
      <c r="I343" s="1"/>
      <c r="J343" s="1"/>
      <c r="K343" s="1"/>
      <c r="L343" s="33"/>
      <c r="M343" s="33"/>
      <c r="N343" s="33"/>
      <c r="O343" s="33"/>
      <c r="P343" s="33"/>
      <c r="Q343" s="33"/>
      <c r="R343" s="33"/>
      <c r="S343" s="1"/>
    </row>
    <row r="344" spans="2:19" ht="18.75" x14ac:dyDescent="0.3">
      <c r="B344" s="32"/>
      <c r="C344" s="32"/>
      <c r="D344" s="32"/>
      <c r="E344" s="32"/>
      <c r="F344" s="32"/>
      <c r="G344" s="32"/>
      <c r="H344" s="32"/>
      <c r="I344" s="32"/>
      <c r="J344" s="1"/>
      <c r="K344" s="1"/>
      <c r="L344" s="32"/>
      <c r="M344" s="32"/>
      <c r="N344" s="32"/>
      <c r="O344" s="32"/>
      <c r="P344" s="32"/>
      <c r="Q344" s="32"/>
      <c r="R344" s="32"/>
      <c r="S344" s="32"/>
    </row>
    <row r="345" spans="2:19" ht="18.75" x14ac:dyDescent="0.3">
      <c r="B345" s="33"/>
      <c r="C345" s="33"/>
      <c r="D345" s="33"/>
      <c r="E345" s="33"/>
      <c r="F345" s="33"/>
      <c r="G345" s="33"/>
      <c r="H345" s="33"/>
      <c r="I345" s="33"/>
      <c r="J345" s="1"/>
      <c r="K345" s="1"/>
      <c r="L345" s="33"/>
      <c r="M345" s="33"/>
      <c r="N345" s="33"/>
      <c r="O345" s="33"/>
      <c r="P345" s="33"/>
      <c r="Q345" s="33"/>
      <c r="R345" s="33"/>
      <c r="S345" s="33"/>
    </row>
    <row r="346" spans="2:19" ht="18.75" x14ac:dyDescent="0.3">
      <c r="B346" s="26"/>
      <c r="C346" s="26"/>
      <c r="D346" s="26"/>
      <c r="E346" s="26"/>
      <c r="F346" s="26"/>
      <c r="G346" s="1"/>
      <c r="H346" s="1"/>
      <c r="I346" s="1"/>
      <c r="J346" s="1"/>
      <c r="K346" s="1"/>
      <c r="L346" s="26"/>
      <c r="M346" s="26"/>
      <c r="N346" s="26"/>
      <c r="O346" s="26"/>
      <c r="P346" s="26"/>
      <c r="Q346" s="1"/>
      <c r="R346" s="1"/>
      <c r="S346" s="1"/>
    </row>
    <row r="347" spans="2:19" ht="18.75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2:19" ht="18.75" x14ac:dyDescent="0.3">
      <c r="B348" s="33"/>
      <c r="C348" s="33"/>
      <c r="D348" s="33"/>
      <c r="E348" s="33"/>
      <c r="F348" s="33"/>
      <c r="G348" s="33"/>
      <c r="H348" s="33"/>
      <c r="I348" s="33"/>
      <c r="J348" s="1"/>
      <c r="K348" s="1"/>
      <c r="L348" s="33"/>
      <c r="M348" s="33"/>
      <c r="N348" s="33"/>
      <c r="O348" s="33"/>
      <c r="P348" s="33"/>
      <c r="Q348" s="33"/>
      <c r="R348" s="33"/>
      <c r="S348" s="33"/>
    </row>
    <row r="349" spans="2:19" ht="18.75" x14ac:dyDescent="0.3">
      <c r="B349" s="26"/>
      <c r="C349" s="26"/>
      <c r="D349" s="26"/>
      <c r="E349" s="26"/>
      <c r="F349" s="26"/>
      <c r="G349" s="26"/>
      <c r="H349" s="26"/>
      <c r="I349" s="26"/>
      <c r="J349" s="1"/>
      <c r="K349" s="1"/>
      <c r="L349" s="26"/>
      <c r="M349" s="26"/>
      <c r="N349" s="26"/>
      <c r="O349" s="26"/>
      <c r="P349" s="26"/>
      <c r="Q349" s="26"/>
      <c r="R349" s="26"/>
      <c r="S349" s="26"/>
    </row>
    <row r="350" spans="2:19" ht="18.75" x14ac:dyDescent="0.3">
      <c r="B350" s="2"/>
      <c r="C350" s="2"/>
      <c r="D350" s="2"/>
      <c r="E350" s="26"/>
      <c r="F350" s="26"/>
      <c r="G350" s="26"/>
      <c r="H350" s="26"/>
      <c r="I350" s="26"/>
      <c r="J350" s="1"/>
      <c r="K350" s="1"/>
      <c r="L350" s="2"/>
      <c r="M350" s="2"/>
      <c r="N350" s="2"/>
      <c r="O350" s="26"/>
      <c r="P350" s="26"/>
      <c r="Q350" s="26"/>
      <c r="R350" s="26"/>
      <c r="S350" s="26"/>
    </row>
    <row r="351" spans="2:19" ht="18.75" x14ac:dyDescent="0.3">
      <c r="B351" s="4"/>
      <c r="C351" s="40"/>
      <c r="D351" s="40"/>
      <c r="E351" s="5"/>
      <c r="F351" s="5"/>
      <c r="G351" s="5"/>
      <c r="H351" s="5"/>
      <c r="I351" s="5"/>
      <c r="J351" s="1"/>
      <c r="K351" s="1"/>
      <c r="L351" s="4"/>
      <c r="M351" s="40"/>
      <c r="N351" s="40"/>
      <c r="O351" s="5"/>
      <c r="P351" s="5"/>
      <c r="Q351" s="5"/>
      <c r="R351" s="5"/>
      <c r="S351" s="5"/>
    </row>
    <row r="352" spans="2:19" ht="18.75" x14ac:dyDescent="0.3">
      <c r="B352" s="4"/>
      <c r="C352" s="40"/>
      <c r="D352" s="40"/>
      <c r="E352" s="5"/>
      <c r="F352" s="5"/>
      <c r="G352" s="5"/>
      <c r="H352" s="5"/>
      <c r="I352" s="5"/>
      <c r="J352" s="1"/>
      <c r="K352" s="1"/>
      <c r="L352" s="4"/>
      <c r="M352" s="40"/>
      <c r="N352" s="40"/>
      <c r="O352" s="5"/>
      <c r="P352" s="5"/>
      <c r="Q352" s="5"/>
      <c r="R352" s="5"/>
      <c r="S352" s="5"/>
    </row>
    <row r="353" spans="2:19" ht="18.75" x14ac:dyDescent="0.3">
      <c r="B353" s="4"/>
      <c r="C353" s="40"/>
      <c r="D353" s="40"/>
      <c r="E353" s="5"/>
      <c r="F353" s="5"/>
      <c r="G353" s="5"/>
      <c r="H353" s="5"/>
      <c r="I353" s="5"/>
      <c r="J353" s="1"/>
      <c r="K353" s="1"/>
      <c r="L353" s="4"/>
      <c r="M353" s="40"/>
      <c r="N353" s="40"/>
      <c r="O353" s="5"/>
      <c r="P353" s="5"/>
      <c r="Q353" s="5"/>
      <c r="R353" s="5"/>
      <c r="S353" s="5"/>
    </row>
    <row r="354" spans="2:19" ht="18.75" x14ac:dyDescent="0.3">
      <c r="B354" s="4"/>
      <c r="C354" s="40"/>
      <c r="D354" s="40"/>
      <c r="E354" s="5"/>
      <c r="F354" s="5"/>
      <c r="G354" s="5"/>
      <c r="H354" s="5"/>
      <c r="I354" s="5"/>
      <c r="J354" s="1"/>
      <c r="K354" s="1"/>
      <c r="L354" s="4"/>
      <c r="M354" s="40"/>
      <c r="N354" s="40"/>
      <c r="O354" s="5"/>
      <c r="P354" s="5"/>
      <c r="Q354" s="5"/>
      <c r="R354" s="5"/>
      <c r="S354" s="5"/>
    </row>
    <row r="355" spans="2:19" ht="18.75" x14ac:dyDescent="0.3">
      <c r="B355" s="2"/>
      <c r="C355" s="34"/>
      <c r="D355" s="34"/>
      <c r="E355" s="26"/>
      <c r="F355" s="26"/>
      <c r="G355" s="26"/>
      <c r="H355" s="26"/>
      <c r="I355" s="26"/>
      <c r="J355" s="1"/>
      <c r="K355" s="1"/>
      <c r="L355" s="2"/>
      <c r="M355" s="34"/>
      <c r="N355" s="34"/>
      <c r="O355" s="26"/>
      <c r="P355" s="26"/>
      <c r="Q355" s="26"/>
      <c r="R355" s="26"/>
      <c r="S355" s="26"/>
    </row>
    <row r="356" spans="2:19" ht="18.75" x14ac:dyDescent="0.3">
      <c r="B356" s="2"/>
      <c r="C356" s="2"/>
      <c r="D356" s="2"/>
      <c r="E356" s="2"/>
      <c r="F356" s="2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1"/>
      <c r="R356" s="1"/>
      <c r="S356" s="1"/>
    </row>
    <row r="357" spans="2:19" ht="18.75" x14ac:dyDescent="0.3">
      <c r="B357" s="26"/>
      <c r="C357" s="26"/>
      <c r="D357" s="26"/>
      <c r="E357" s="26"/>
      <c r="F357" s="26"/>
      <c r="G357" s="1"/>
      <c r="H357" s="1"/>
      <c r="I357" s="1"/>
      <c r="J357" s="1"/>
      <c r="K357" s="1"/>
      <c r="L357" s="26"/>
      <c r="M357" s="26"/>
      <c r="N357" s="26"/>
      <c r="O357" s="26"/>
      <c r="P357" s="26"/>
      <c r="Q357" s="1"/>
      <c r="R357" s="1"/>
      <c r="S357" s="1"/>
    </row>
    <row r="358" spans="2:19" ht="18.75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2:19" ht="18.75" x14ac:dyDescent="0.3">
      <c r="B359" s="33"/>
      <c r="C359" s="33"/>
      <c r="D359" s="33"/>
      <c r="E359" s="33"/>
      <c r="F359" s="33"/>
      <c r="G359" s="33"/>
      <c r="H359" s="33"/>
      <c r="I359" s="33"/>
      <c r="J359" s="1"/>
      <c r="K359" s="1"/>
      <c r="L359" s="33"/>
      <c r="M359" s="33"/>
      <c r="N359" s="33"/>
      <c r="O359" s="33"/>
      <c r="P359" s="33"/>
      <c r="Q359" s="33"/>
      <c r="R359" s="33"/>
      <c r="S359" s="33"/>
    </row>
    <row r="360" spans="2:19" ht="18.75" x14ac:dyDescent="0.3">
      <c r="B360" s="26"/>
      <c r="C360" s="26"/>
      <c r="D360" s="26"/>
      <c r="E360" s="26"/>
      <c r="F360" s="26"/>
      <c r="G360" s="26"/>
      <c r="H360" s="26"/>
      <c r="I360" s="26"/>
      <c r="J360" s="1"/>
      <c r="K360" s="1"/>
      <c r="L360" s="26"/>
      <c r="M360" s="26"/>
      <c r="N360" s="26"/>
      <c r="O360" s="26"/>
      <c r="P360" s="26"/>
      <c r="Q360" s="26"/>
      <c r="R360" s="26"/>
      <c r="S360" s="26"/>
    </row>
    <row r="361" spans="2:19" ht="18.75" x14ac:dyDescent="0.3">
      <c r="B361" s="2"/>
      <c r="C361" s="2"/>
      <c r="D361" s="2"/>
      <c r="E361" s="26"/>
      <c r="F361" s="26"/>
      <c r="G361" s="26"/>
      <c r="H361" s="26"/>
      <c r="I361" s="26"/>
      <c r="J361" s="1"/>
      <c r="K361" s="1"/>
      <c r="L361" s="2"/>
      <c r="M361" s="2"/>
      <c r="N361" s="2"/>
      <c r="O361" s="26"/>
      <c r="P361" s="26"/>
      <c r="Q361" s="26"/>
      <c r="R361" s="26"/>
      <c r="S361" s="26"/>
    </row>
    <row r="362" spans="2:19" ht="18.75" x14ac:dyDescent="0.3">
      <c r="B362" s="4"/>
      <c r="C362" s="35"/>
      <c r="D362" s="36"/>
      <c r="E362" s="5"/>
      <c r="F362" s="5"/>
      <c r="G362" s="5"/>
      <c r="H362" s="5"/>
      <c r="I362" s="5"/>
      <c r="J362" s="1"/>
      <c r="K362" s="1"/>
      <c r="L362" s="4"/>
      <c r="M362" s="35"/>
      <c r="N362" s="36"/>
      <c r="O362" s="5"/>
      <c r="P362" s="5"/>
      <c r="Q362" s="5"/>
      <c r="R362" s="5"/>
      <c r="S362" s="5"/>
    </row>
    <row r="363" spans="2:19" ht="18.75" x14ac:dyDescent="0.3">
      <c r="B363" s="4"/>
      <c r="C363" s="35"/>
      <c r="D363" s="36"/>
      <c r="E363" s="6"/>
      <c r="F363" s="5"/>
      <c r="G363" s="5"/>
      <c r="H363" s="5"/>
      <c r="I363" s="5"/>
      <c r="J363" s="1"/>
      <c r="K363" s="1"/>
      <c r="L363" s="4"/>
      <c r="M363" s="35"/>
      <c r="N363" s="36"/>
      <c r="O363" s="6"/>
      <c r="P363" s="5"/>
      <c r="Q363" s="5"/>
      <c r="R363" s="5"/>
      <c r="S363" s="5"/>
    </row>
    <row r="364" spans="2:19" ht="18.75" x14ac:dyDescent="0.3">
      <c r="B364" s="4"/>
      <c r="C364" s="35"/>
      <c r="D364" s="36"/>
      <c r="E364" s="5"/>
      <c r="F364" s="5"/>
      <c r="G364" s="5"/>
      <c r="H364" s="5"/>
      <c r="I364" s="5"/>
      <c r="J364" s="1"/>
      <c r="K364" s="1"/>
      <c r="L364" s="4"/>
      <c r="M364" s="35"/>
      <c r="N364" s="36"/>
      <c r="O364" s="5"/>
      <c r="P364" s="5"/>
      <c r="Q364" s="5"/>
      <c r="R364" s="5"/>
      <c r="S364" s="5"/>
    </row>
    <row r="365" spans="2:19" ht="18.75" x14ac:dyDescent="0.3">
      <c r="B365" s="4"/>
      <c r="C365" s="40"/>
      <c r="D365" s="40"/>
      <c r="E365" s="5"/>
      <c r="F365" s="5"/>
      <c r="G365" s="5"/>
      <c r="H365" s="5"/>
      <c r="I365" s="5"/>
      <c r="J365" s="1"/>
      <c r="K365" s="1"/>
      <c r="L365" s="4"/>
      <c r="M365" s="40"/>
      <c r="N365" s="40"/>
      <c r="O365" s="5"/>
      <c r="P365" s="5"/>
      <c r="Q365" s="5"/>
      <c r="R365" s="5"/>
      <c r="S365" s="5"/>
    </row>
    <row r="366" spans="2:19" ht="18.75" x14ac:dyDescent="0.3">
      <c r="B366" s="7"/>
      <c r="C366" s="31"/>
      <c r="D366" s="31"/>
      <c r="E366" s="9"/>
      <c r="F366" s="9"/>
      <c r="G366" s="9"/>
      <c r="H366" s="9"/>
      <c r="I366" s="9"/>
      <c r="J366" s="1"/>
      <c r="K366" s="1"/>
      <c r="L366" s="7"/>
      <c r="M366" s="31"/>
      <c r="N366" s="31"/>
      <c r="O366" s="9"/>
      <c r="P366" s="9"/>
      <c r="Q366" s="9"/>
      <c r="R366" s="9"/>
      <c r="S366" s="9"/>
    </row>
    <row r="367" spans="2:19" ht="18.75" x14ac:dyDescent="0.3">
      <c r="B367" s="2"/>
      <c r="C367" s="34"/>
      <c r="D367" s="34"/>
      <c r="E367" s="26"/>
      <c r="F367" s="2"/>
      <c r="G367" s="1"/>
      <c r="H367" s="1"/>
      <c r="I367" s="1"/>
      <c r="J367" s="1"/>
      <c r="K367" s="1"/>
      <c r="L367" s="2"/>
      <c r="M367" s="33"/>
      <c r="N367" s="33"/>
      <c r="O367" s="2"/>
      <c r="P367" s="2"/>
      <c r="Q367" s="1"/>
      <c r="R367" s="1"/>
      <c r="S367" s="1"/>
    </row>
    <row r="368" spans="2:19" ht="18.75" x14ac:dyDescent="0.3">
      <c r="B368" s="2"/>
      <c r="C368" s="34"/>
      <c r="D368" s="34"/>
      <c r="E368" s="26"/>
      <c r="F368" s="2"/>
      <c r="G368" s="1"/>
      <c r="H368" s="1"/>
      <c r="I368" s="1"/>
      <c r="J368" s="1"/>
      <c r="K368" s="1"/>
      <c r="L368" s="2"/>
      <c r="M368" s="33"/>
      <c r="N368" s="33"/>
      <c r="O368" s="2"/>
      <c r="P368" s="2"/>
      <c r="Q368" s="1"/>
      <c r="R368" s="1"/>
      <c r="S368" s="1"/>
    </row>
    <row r="369" spans="2:19" ht="18.75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2:19" ht="18.75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2:19" ht="18.75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2:19" ht="18.75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2:19" ht="18.75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2:19" ht="18.75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2:19" ht="18.75" x14ac:dyDescent="0.3">
      <c r="B375" s="33"/>
      <c r="C375" s="33"/>
      <c r="D375" s="33"/>
      <c r="E375" s="33"/>
      <c r="F375" s="33"/>
      <c r="G375" s="33"/>
      <c r="H375" s="33"/>
      <c r="I375" s="1"/>
      <c r="J375" s="1"/>
      <c r="K375" s="1"/>
      <c r="L375" s="33"/>
      <c r="M375" s="33"/>
      <c r="N375" s="33"/>
      <c r="O375" s="33"/>
      <c r="P375" s="33"/>
      <c r="Q375" s="33"/>
      <c r="R375" s="33"/>
      <c r="S375" s="1"/>
    </row>
    <row r="376" spans="2:19" ht="18.75" x14ac:dyDescent="0.3">
      <c r="B376" s="33"/>
      <c r="C376" s="33"/>
      <c r="D376" s="33"/>
      <c r="E376" s="33"/>
      <c r="F376" s="33"/>
      <c r="G376" s="33"/>
      <c r="H376" s="33"/>
      <c r="I376" s="1"/>
      <c r="J376" s="1"/>
      <c r="K376" s="1"/>
      <c r="L376" s="33"/>
      <c r="M376" s="33"/>
      <c r="N376" s="33"/>
      <c r="O376" s="33"/>
      <c r="P376" s="33"/>
      <c r="Q376" s="33"/>
      <c r="R376" s="33"/>
      <c r="S376" s="1"/>
    </row>
    <row r="377" spans="2:19" ht="18.75" x14ac:dyDescent="0.3">
      <c r="B377" s="32"/>
      <c r="C377" s="32"/>
      <c r="D377" s="32"/>
      <c r="E377" s="32"/>
      <c r="F377" s="32"/>
      <c r="G377" s="32"/>
      <c r="H377" s="32"/>
      <c r="I377" s="32"/>
      <c r="J377" s="1"/>
      <c r="K377" s="1"/>
      <c r="L377" s="32"/>
      <c r="M377" s="32"/>
      <c r="N377" s="32"/>
      <c r="O377" s="32"/>
      <c r="P377" s="32"/>
      <c r="Q377" s="32"/>
      <c r="R377" s="32"/>
      <c r="S377" s="32"/>
    </row>
    <row r="378" spans="2:19" ht="18.75" x14ac:dyDescent="0.3">
      <c r="B378" s="33"/>
      <c r="C378" s="33"/>
      <c r="D378" s="33"/>
      <c r="E378" s="33"/>
      <c r="F378" s="33"/>
      <c r="G378" s="33"/>
      <c r="H378" s="33"/>
      <c r="I378" s="33"/>
      <c r="J378" s="1"/>
      <c r="K378" s="1"/>
      <c r="L378" s="33"/>
      <c r="M378" s="33"/>
      <c r="N378" s="33"/>
      <c r="O378" s="33"/>
      <c r="P378" s="33"/>
      <c r="Q378" s="33"/>
      <c r="R378" s="33"/>
      <c r="S378" s="33"/>
    </row>
    <row r="379" spans="2:19" ht="18.75" x14ac:dyDescent="0.3">
      <c r="B379" s="26"/>
      <c r="C379" s="26"/>
      <c r="D379" s="26"/>
      <c r="E379" s="26"/>
      <c r="F379" s="26"/>
      <c r="G379" s="1"/>
      <c r="H379" s="1"/>
      <c r="I379" s="1"/>
      <c r="J379" s="1"/>
      <c r="K379" s="1"/>
      <c r="L379" s="26"/>
      <c r="M379" s="26"/>
      <c r="N379" s="26"/>
      <c r="O379" s="26"/>
      <c r="P379" s="26"/>
      <c r="Q379" s="1"/>
      <c r="R379" s="1"/>
      <c r="S379" s="1"/>
    </row>
    <row r="380" spans="2:19" ht="18.75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2:19" ht="18.75" x14ac:dyDescent="0.3">
      <c r="B381" s="33"/>
      <c r="C381" s="33"/>
      <c r="D381" s="33"/>
      <c r="E381" s="33"/>
      <c r="F381" s="33"/>
      <c r="G381" s="33"/>
      <c r="H381" s="33"/>
      <c r="I381" s="33"/>
      <c r="J381" s="1"/>
      <c r="K381" s="1"/>
      <c r="L381" s="33"/>
      <c r="M381" s="33"/>
      <c r="N381" s="33"/>
      <c r="O381" s="33"/>
      <c r="P381" s="33"/>
      <c r="Q381" s="33"/>
      <c r="R381" s="33"/>
      <c r="S381" s="33"/>
    </row>
    <row r="382" spans="2:19" ht="18.75" x14ac:dyDescent="0.3">
      <c r="B382" s="26"/>
      <c r="C382" s="26"/>
      <c r="D382" s="26"/>
      <c r="E382" s="26"/>
      <c r="F382" s="26"/>
      <c r="G382" s="26"/>
      <c r="H382" s="26"/>
      <c r="I382" s="26"/>
      <c r="J382" s="1"/>
      <c r="K382" s="1"/>
      <c r="L382" s="26"/>
      <c r="M382" s="26"/>
      <c r="N382" s="26"/>
      <c r="O382" s="26"/>
      <c r="P382" s="26"/>
      <c r="Q382" s="26"/>
      <c r="R382" s="26"/>
      <c r="S382" s="26"/>
    </row>
    <row r="383" spans="2:19" ht="18.75" x14ac:dyDescent="0.3">
      <c r="B383" s="2"/>
      <c r="C383" s="2"/>
      <c r="D383" s="2"/>
      <c r="E383" s="26"/>
      <c r="F383" s="26"/>
      <c r="G383" s="26"/>
      <c r="H383" s="26"/>
      <c r="I383" s="26"/>
      <c r="J383" s="1"/>
      <c r="K383" s="1"/>
      <c r="L383" s="2"/>
      <c r="M383" s="2"/>
      <c r="N383" s="2"/>
      <c r="O383" s="26"/>
      <c r="P383" s="26"/>
      <c r="Q383" s="26"/>
      <c r="R383" s="26"/>
      <c r="S383" s="26"/>
    </row>
    <row r="384" spans="2:19" ht="18.75" x14ac:dyDescent="0.3">
      <c r="B384" s="4"/>
      <c r="C384" s="40"/>
      <c r="D384" s="40"/>
      <c r="E384" s="5"/>
      <c r="F384" s="5"/>
      <c r="G384" s="5"/>
      <c r="H384" s="5"/>
      <c r="I384" s="5"/>
      <c r="J384" s="1"/>
      <c r="K384" s="1"/>
      <c r="L384" s="4"/>
      <c r="M384" s="40"/>
      <c r="N384" s="40"/>
      <c r="O384" s="5"/>
      <c r="P384" s="5"/>
      <c r="Q384" s="5"/>
      <c r="R384" s="5"/>
      <c r="S384" s="5"/>
    </row>
    <row r="385" spans="2:19" ht="18.75" x14ac:dyDescent="0.3">
      <c r="B385" s="4"/>
      <c r="C385" s="40"/>
      <c r="D385" s="40"/>
      <c r="E385" s="5"/>
      <c r="F385" s="5"/>
      <c r="G385" s="5"/>
      <c r="H385" s="5"/>
      <c r="I385" s="5"/>
      <c r="J385" s="1"/>
      <c r="K385" s="1"/>
      <c r="L385" s="4"/>
      <c r="M385" s="40"/>
      <c r="N385" s="40"/>
      <c r="O385" s="5"/>
      <c r="P385" s="5"/>
      <c r="Q385" s="5"/>
      <c r="R385" s="5"/>
      <c r="S385" s="5"/>
    </row>
    <row r="386" spans="2:19" ht="18.75" x14ac:dyDescent="0.3">
      <c r="B386" s="4"/>
      <c r="C386" s="40"/>
      <c r="D386" s="40"/>
      <c r="E386" s="5"/>
      <c r="F386" s="5"/>
      <c r="G386" s="5"/>
      <c r="H386" s="5"/>
      <c r="I386" s="5"/>
      <c r="J386" s="1"/>
      <c r="K386" s="1"/>
      <c r="L386" s="4"/>
      <c r="M386" s="40"/>
      <c r="N386" s="40"/>
      <c r="O386" s="5"/>
      <c r="P386" s="5"/>
      <c r="Q386" s="5"/>
      <c r="R386" s="5"/>
      <c r="S386" s="5"/>
    </row>
    <row r="387" spans="2:19" ht="18.75" x14ac:dyDescent="0.3">
      <c r="B387" s="4"/>
      <c r="C387" s="40"/>
      <c r="D387" s="40"/>
      <c r="E387" s="5"/>
      <c r="F387" s="5"/>
      <c r="G387" s="5"/>
      <c r="H387" s="5"/>
      <c r="I387" s="5"/>
      <c r="J387" s="1"/>
      <c r="K387" s="1"/>
      <c r="L387" s="4"/>
      <c r="M387" s="40"/>
      <c r="N387" s="40"/>
      <c r="O387" s="5"/>
      <c r="P387" s="5"/>
      <c r="Q387" s="5"/>
      <c r="R387" s="5"/>
      <c r="S387" s="5"/>
    </row>
    <row r="388" spans="2:19" ht="18.75" x14ac:dyDescent="0.3">
      <c r="B388" s="2"/>
      <c r="C388" s="34"/>
      <c r="D388" s="34"/>
      <c r="E388" s="26"/>
      <c r="F388" s="26"/>
      <c r="G388" s="26"/>
      <c r="H388" s="26"/>
      <c r="I388" s="26"/>
      <c r="J388" s="1"/>
      <c r="K388" s="1"/>
      <c r="L388" s="2"/>
      <c r="M388" s="34"/>
      <c r="N388" s="34"/>
      <c r="O388" s="26"/>
      <c r="P388" s="26"/>
      <c r="Q388" s="26"/>
      <c r="R388" s="26"/>
      <c r="S388" s="26"/>
    </row>
    <row r="389" spans="2:19" ht="18.75" x14ac:dyDescent="0.3">
      <c r="B389" s="2"/>
      <c r="C389" s="2"/>
      <c r="D389" s="2"/>
      <c r="E389" s="2"/>
      <c r="F389" s="2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1"/>
      <c r="R389" s="1"/>
      <c r="S389" s="1"/>
    </row>
    <row r="390" spans="2:19" ht="18.75" x14ac:dyDescent="0.3">
      <c r="B390" s="26"/>
      <c r="C390" s="26"/>
      <c r="D390" s="26"/>
      <c r="E390" s="26"/>
      <c r="F390" s="26"/>
      <c r="G390" s="1"/>
      <c r="H390" s="1"/>
      <c r="I390" s="1"/>
      <c r="J390" s="1"/>
      <c r="K390" s="1"/>
      <c r="L390" s="26"/>
      <c r="M390" s="26"/>
      <c r="N390" s="26"/>
      <c r="O390" s="26"/>
      <c r="P390" s="26"/>
      <c r="Q390" s="1"/>
      <c r="R390" s="1"/>
      <c r="S390" s="1"/>
    </row>
    <row r="391" spans="2:19" ht="18.75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2:19" ht="18.75" x14ac:dyDescent="0.3">
      <c r="B392" s="33"/>
      <c r="C392" s="33"/>
      <c r="D392" s="33"/>
      <c r="E392" s="33"/>
      <c r="F392" s="33"/>
      <c r="G392" s="33"/>
      <c r="H392" s="33"/>
      <c r="I392" s="33"/>
      <c r="J392" s="1"/>
      <c r="K392" s="1"/>
      <c r="L392" s="33"/>
      <c r="M392" s="33"/>
      <c r="N392" s="33"/>
      <c r="O392" s="33"/>
      <c r="P392" s="33"/>
      <c r="Q392" s="33"/>
      <c r="R392" s="33"/>
      <c r="S392" s="33"/>
    </row>
    <row r="393" spans="2:19" ht="18.75" x14ac:dyDescent="0.3">
      <c r="B393" s="26"/>
      <c r="C393" s="26"/>
      <c r="D393" s="26"/>
      <c r="E393" s="26"/>
      <c r="F393" s="26"/>
      <c r="G393" s="26"/>
      <c r="H393" s="26"/>
      <c r="I393" s="26"/>
      <c r="J393" s="1"/>
      <c r="K393" s="1"/>
      <c r="L393" s="26"/>
      <c r="M393" s="26"/>
      <c r="N393" s="26"/>
      <c r="O393" s="26"/>
      <c r="P393" s="26"/>
      <c r="Q393" s="26"/>
      <c r="R393" s="26"/>
      <c r="S393" s="26"/>
    </row>
    <row r="394" spans="2:19" ht="18.75" x14ac:dyDescent="0.3">
      <c r="B394" s="2"/>
      <c r="C394" s="2"/>
      <c r="D394" s="2"/>
      <c r="E394" s="26"/>
      <c r="F394" s="26"/>
      <c r="G394" s="26"/>
      <c r="H394" s="26"/>
      <c r="I394" s="26"/>
      <c r="J394" s="1"/>
      <c r="K394" s="1"/>
      <c r="L394" s="2"/>
      <c r="M394" s="2"/>
      <c r="N394" s="2"/>
      <c r="O394" s="26"/>
      <c r="P394" s="26"/>
      <c r="Q394" s="26"/>
      <c r="R394" s="26"/>
      <c r="S394" s="26"/>
    </row>
    <row r="395" spans="2:19" ht="18.75" x14ac:dyDescent="0.3">
      <c r="B395" s="4"/>
      <c r="C395" s="35"/>
      <c r="D395" s="36"/>
      <c r="E395" s="5"/>
      <c r="F395" s="5"/>
      <c r="G395" s="5"/>
      <c r="H395" s="5"/>
      <c r="I395" s="5"/>
      <c r="J395" s="1"/>
      <c r="K395" s="1"/>
      <c r="L395" s="4"/>
      <c r="M395" s="35"/>
      <c r="N395" s="36"/>
      <c r="O395" s="5"/>
      <c r="P395" s="5"/>
      <c r="Q395" s="5"/>
      <c r="R395" s="5"/>
      <c r="S395" s="5"/>
    </row>
    <row r="396" spans="2:19" ht="18.75" x14ac:dyDescent="0.3">
      <c r="B396" s="4"/>
      <c r="C396" s="35"/>
      <c r="D396" s="36"/>
      <c r="E396" s="6"/>
      <c r="F396" s="5"/>
      <c r="G396" s="5"/>
      <c r="H396" s="5"/>
      <c r="I396" s="5"/>
      <c r="J396" s="1"/>
      <c r="K396" s="1"/>
      <c r="L396" s="4"/>
      <c r="M396" s="35"/>
      <c r="N396" s="36"/>
      <c r="O396" s="6"/>
      <c r="P396" s="5"/>
      <c r="Q396" s="5"/>
      <c r="R396" s="5"/>
      <c r="S396" s="5"/>
    </row>
    <row r="397" spans="2:19" ht="18.75" x14ac:dyDescent="0.3">
      <c r="B397" s="4"/>
      <c r="C397" s="35"/>
      <c r="D397" s="36"/>
      <c r="E397" s="5"/>
      <c r="F397" s="5"/>
      <c r="G397" s="5"/>
      <c r="H397" s="5"/>
      <c r="I397" s="5"/>
      <c r="J397" s="1"/>
      <c r="K397" s="1"/>
      <c r="L397" s="4"/>
      <c r="M397" s="35"/>
      <c r="N397" s="36"/>
      <c r="O397" s="5"/>
      <c r="P397" s="5"/>
      <c r="Q397" s="5"/>
      <c r="R397" s="5"/>
      <c r="S397" s="5"/>
    </row>
    <row r="398" spans="2:19" ht="18.75" x14ac:dyDescent="0.3">
      <c r="B398" s="4"/>
      <c r="C398" s="40"/>
      <c r="D398" s="40"/>
      <c r="E398" s="5"/>
      <c r="F398" s="5"/>
      <c r="G398" s="5"/>
      <c r="H398" s="5"/>
      <c r="I398" s="5"/>
      <c r="J398" s="1"/>
      <c r="K398" s="1"/>
      <c r="L398" s="4"/>
      <c r="M398" s="40"/>
      <c r="N398" s="40"/>
      <c r="O398" s="5"/>
      <c r="P398" s="5"/>
      <c r="Q398" s="5"/>
      <c r="R398" s="5"/>
      <c r="S398" s="5"/>
    </row>
    <row r="399" spans="2:19" ht="18.75" x14ac:dyDescent="0.3">
      <c r="B399" s="7"/>
      <c r="C399" s="31"/>
      <c r="D399" s="31"/>
      <c r="E399" s="9"/>
      <c r="F399" s="9"/>
      <c r="G399" s="9"/>
      <c r="H399" s="9"/>
      <c r="I399" s="9"/>
      <c r="J399" s="1"/>
      <c r="K399" s="1"/>
      <c r="L399" s="7"/>
      <c r="M399" s="31"/>
      <c r="N399" s="31"/>
      <c r="O399" s="9"/>
      <c r="P399" s="9"/>
      <c r="Q399" s="9"/>
      <c r="R399" s="9"/>
      <c r="S399" s="9"/>
    </row>
    <row r="400" spans="2:19" ht="18.75" x14ac:dyDescent="0.3">
      <c r="B400" s="2"/>
      <c r="C400" s="34"/>
      <c r="D400" s="34"/>
      <c r="E400" s="26"/>
      <c r="F400" s="2"/>
      <c r="G400" s="1"/>
      <c r="H400" s="1"/>
      <c r="I400" s="1"/>
      <c r="J400" s="1"/>
      <c r="K400" s="1"/>
      <c r="L400" s="2"/>
      <c r="M400" s="33"/>
      <c r="N400" s="33"/>
      <c r="O400" s="2"/>
      <c r="P400" s="2"/>
      <c r="Q400" s="1"/>
      <c r="R400" s="1"/>
      <c r="S400" s="1"/>
    </row>
    <row r="401" spans="2:19" ht="18.75" x14ac:dyDescent="0.3">
      <c r="B401" s="2"/>
      <c r="C401" s="34"/>
      <c r="D401" s="34"/>
      <c r="E401" s="26"/>
      <c r="F401" s="2"/>
      <c r="G401" s="1"/>
      <c r="H401" s="1"/>
      <c r="I401" s="1"/>
      <c r="J401" s="1"/>
      <c r="K401" s="1"/>
      <c r="L401" s="2"/>
      <c r="M401" s="33"/>
      <c r="N401" s="33"/>
      <c r="O401" s="2"/>
      <c r="P401" s="2"/>
      <c r="Q401" s="1"/>
      <c r="R401" s="1"/>
      <c r="S401" s="1"/>
    </row>
    <row r="402" spans="2:19" ht="18.75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2:19" ht="18.75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2:19" ht="18.75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2:19" ht="18.75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2:19" ht="18.75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2:19" ht="18.75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2:19" ht="18.75" x14ac:dyDescent="0.3">
      <c r="B408" s="33"/>
      <c r="C408" s="33"/>
      <c r="D408" s="33"/>
      <c r="E408" s="33"/>
      <c r="F408" s="33"/>
      <c r="G408" s="33"/>
      <c r="H408" s="33"/>
      <c r="I408" s="1"/>
      <c r="J408" s="1"/>
      <c r="K408" s="1"/>
      <c r="L408" s="33"/>
      <c r="M408" s="33"/>
      <c r="N408" s="33"/>
      <c r="O408" s="33"/>
      <c r="P408" s="33"/>
      <c r="Q408" s="33"/>
      <c r="R408" s="33"/>
      <c r="S408" s="1"/>
    </row>
    <row r="409" spans="2:19" ht="18.75" x14ac:dyDescent="0.3">
      <c r="B409" s="33"/>
      <c r="C409" s="33"/>
      <c r="D409" s="33"/>
      <c r="E409" s="33"/>
      <c r="F409" s="33"/>
      <c r="G409" s="33"/>
      <c r="H409" s="33"/>
      <c r="I409" s="1"/>
      <c r="J409" s="1"/>
      <c r="K409" s="1"/>
      <c r="L409" s="33"/>
      <c r="M409" s="33"/>
      <c r="N409" s="33"/>
      <c r="O409" s="33"/>
      <c r="P409" s="33"/>
      <c r="Q409" s="33"/>
      <c r="R409" s="33"/>
      <c r="S409" s="1"/>
    </row>
    <row r="410" spans="2:19" ht="18.75" x14ac:dyDescent="0.3">
      <c r="B410" s="32"/>
      <c r="C410" s="32"/>
      <c r="D410" s="32"/>
      <c r="E410" s="32"/>
      <c r="F410" s="32"/>
      <c r="G410" s="32"/>
      <c r="H410" s="32"/>
      <c r="I410" s="32"/>
      <c r="J410" s="1"/>
      <c r="K410" s="1"/>
      <c r="L410" s="32"/>
      <c r="M410" s="32"/>
      <c r="N410" s="32"/>
      <c r="O410" s="32"/>
      <c r="P410" s="32"/>
      <c r="Q410" s="32"/>
      <c r="R410" s="32"/>
      <c r="S410" s="32"/>
    </row>
    <row r="411" spans="2:19" ht="18.75" x14ac:dyDescent="0.3">
      <c r="B411" s="33"/>
      <c r="C411" s="33"/>
      <c r="D411" s="33"/>
      <c r="E411" s="33"/>
      <c r="F411" s="33"/>
      <c r="G411" s="33"/>
      <c r="H411" s="33"/>
      <c r="I411" s="33"/>
      <c r="J411" s="1"/>
      <c r="K411" s="1"/>
      <c r="L411" s="33"/>
      <c r="M411" s="33"/>
      <c r="N411" s="33"/>
      <c r="O411" s="33"/>
      <c r="P411" s="33"/>
      <c r="Q411" s="33"/>
      <c r="R411" s="33"/>
      <c r="S411" s="33"/>
    </row>
    <row r="412" spans="2:19" ht="18.75" x14ac:dyDescent="0.3">
      <c r="B412" s="26"/>
      <c r="C412" s="26"/>
      <c r="D412" s="26"/>
      <c r="E412" s="26"/>
      <c r="F412" s="26"/>
      <c r="G412" s="1"/>
      <c r="H412" s="1"/>
      <c r="I412" s="1"/>
      <c r="J412" s="1"/>
      <c r="K412" s="1"/>
      <c r="L412" s="26"/>
      <c r="M412" s="26"/>
      <c r="N412" s="26"/>
      <c r="O412" s="26"/>
      <c r="P412" s="26"/>
      <c r="Q412" s="1"/>
      <c r="R412" s="1"/>
      <c r="S412" s="1"/>
    </row>
    <row r="413" spans="2:19" ht="18.75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2:19" ht="18.75" x14ac:dyDescent="0.3">
      <c r="B414" s="33"/>
      <c r="C414" s="33"/>
      <c r="D414" s="33"/>
      <c r="E414" s="33"/>
      <c r="F414" s="33"/>
      <c r="G414" s="33"/>
      <c r="H414" s="33"/>
      <c r="I414" s="33"/>
      <c r="J414" s="1"/>
      <c r="K414" s="1"/>
      <c r="L414" s="33"/>
      <c r="M414" s="33"/>
      <c r="N414" s="33"/>
      <c r="O414" s="33"/>
      <c r="P414" s="33"/>
      <c r="Q414" s="33"/>
      <c r="R414" s="33"/>
      <c r="S414" s="33"/>
    </row>
    <row r="415" spans="2:19" ht="18.75" x14ac:dyDescent="0.3">
      <c r="B415" s="26"/>
      <c r="C415" s="26"/>
      <c r="D415" s="26"/>
      <c r="E415" s="26"/>
      <c r="F415" s="26"/>
      <c r="G415" s="26"/>
      <c r="H415" s="26"/>
      <c r="I415" s="26"/>
      <c r="J415" s="1"/>
      <c r="K415" s="1"/>
      <c r="L415" s="26"/>
      <c r="M415" s="26"/>
      <c r="N415" s="26"/>
      <c r="O415" s="26"/>
      <c r="P415" s="26"/>
      <c r="Q415" s="26"/>
      <c r="R415" s="26"/>
      <c r="S415" s="26"/>
    </row>
    <row r="416" spans="2:19" ht="18.75" x14ac:dyDescent="0.3">
      <c r="B416" s="2"/>
      <c r="C416" s="2"/>
      <c r="D416" s="2"/>
      <c r="E416" s="26"/>
      <c r="F416" s="26"/>
      <c r="G416" s="26"/>
      <c r="H416" s="26"/>
      <c r="I416" s="26"/>
      <c r="J416" s="1"/>
      <c r="K416" s="1"/>
      <c r="L416" s="2"/>
      <c r="M416" s="2"/>
      <c r="N416" s="2"/>
      <c r="O416" s="26"/>
      <c r="P416" s="26"/>
      <c r="Q416" s="26"/>
      <c r="R416" s="26"/>
      <c r="S416" s="26"/>
    </row>
    <row r="417" spans="2:19" ht="18.75" x14ac:dyDescent="0.3">
      <c r="B417" s="4"/>
      <c r="C417" s="40"/>
      <c r="D417" s="40"/>
      <c r="E417" s="5"/>
      <c r="F417" s="5"/>
      <c r="G417" s="5"/>
      <c r="H417" s="5"/>
      <c r="I417" s="5"/>
      <c r="J417" s="1"/>
      <c r="K417" s="1"/>
      <c r="L417" s="4"/>
      <c r="M417" s="40"/>
      <c r="N417" s="40"/>
      <c r="O417" s="5"/>
      <c r="P417" s="5"/>
      <c r="Q417" s="5"/>
      <c r="R417" s="5"/>
      <c r="S417" s="5"/>
    </row>
    <row r="418" spans="2:19" ht="18.75" x14ac:dyDescent="0.3">
      <c r="B418" s="4"/>
      <c r="C418" s="40"/>
      <c r="D418" s="40"/>
      <c r="E418" s="5"/>
      <c r="F418" s="5"/>
      <c r="G418" s="5"/>
      <c r="H418" s="5"/>
      <c r="I418" s="5"/>
      <c r="J418" s="1"/>
      <c r="K418" s="1"/>
      <c r="L418" s="4"/>
      <c r="M418" s="40"/>
      <c r="N418" s="40"/>
      <c r="O418" s="5"/>
      <c r="P418" s="5"/>
      <c r="Q418" s="5"/>
      <c r="R418" s="5"/>
      <c r="S418" s="5"/>
    </row>
    <row r="419" spans="2:19" ht="18.75" x14ac:dyDescent="0.3">
      <c r="B419" s="4"/>
      <c r="C419" s="40"/>
      <c r="D419" s="40"/>
      <c r="E419" s="5"/>
      <c r="F419" s="5"/>
      <c r="G419" s="5"/>
      <c r="H419" s="5"/>
      <c r="I419" s="5"/>
      <c r="J419" s="1"/>
      <c r="K419" s="1"/>
      <c r="L419" s="4"/>
      <c r="M419" s="40"/>
      <c r="N419" s="40"/>
      <c r="O419" s="5"/>
      <c r="P419" s="5"/>
      <c r="Q419" s="5"/>
      <c r="R419" s="5"/>
      <c r="S419" s="5"/>
    </row>
    <row r="420" spans="2:19" ht="18.75" x14ac:dyDescent="0.3">
      <c r="B420" s="4"/>
      <c r="C420" s="40"/>
      <c r="D420" s="40"/>
      <c r="E420" s="5"/>
      <c r="F420" s="5"/>
      <c r="G420" s="5"/>
      <c r="H420" s="5"/>
      <c r="I420" s="5"/>
      <c r="J420" s="1"/>
      <c r="K420" s="1"/>
      <c r="L420" s="4"/>
      <c r="M420" s="40"/>
      <c r="N420" s="40"/>
      <c r="O420" s="5"/>
      <c r="P420" s="5"/>
      <c r="Q420" s="5"/>
      <c r="R420" s="5"/>
      <c r="S420" s="5"/>
    </row>
    <row r="421" spans="2:19" ht="18.75" x14ac:dyDescent="0.3">
      <c r="B421" s="2"/>
      <c r="C421" s="34"/>
      <c r="D421" s="34"/>
      <c r="E421" s="26"/>
      <c r="F421" s="26"/>
      <c r="G421" s="26"/>
      <c r="H421" s="26"/>
      <c r="I421" s="26"/>
      <c r="J421" s="1"/>
      <c r="K421" s="1"/>
      <c r="L421" s="2"/>
      <c r="M421" s="34"/>
      <c r="N421" s="34"/>
      <c r="O421" s="26"/>
      <c r="P421" s="26"/>
      <c r="Q421" s="26"/>
      <c r="R421" s="26"/>
      <c r="S421" s="26"/>
    </row>
    <row r="422" spans="2:19" ht="18.75" x14ac:dyDescent="0.3">
      <c r="B422" s="2"/>
      <c r="C422" s="2"/>
      <c r="D422" s="2"/>
      <c r="E422" s="2"/>
      <c r="F422" s="2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1"/>
      <c r="R422" s="1"/>
      <c r="S422" s="1"/>
    </row>
    <row r="423" spans="2:19" ht="18.75" x14ac:dyDescent="0.3">
      <c r="B423" s="26"/>
      <c r="C423" s="26"/>
      <c r="D423" s="26"/>
      <c r="E423" s="26"/>
      <c r="F423" s="26"/>
      <c r="G423" s="1"/>
      <c r="H423" s="1"/>
      <c r="I423" s="1"/>
      <c r="J423" s="1"/>
      <c r="K423" s="1"/>
      <c r="L423" s="26"/>
      <c r="M423" s="26"/>
      <c r="N423" s="26"/>
      <c r="O423" s="26"/>
      <c r="P423" s="26"/>
      <c r="Q423" s="1"/>
      <c r="R423" s="1"/>
      <c r="S423" s="1"/>
    </row>
    <row r="424" spans="2:19" ht="18.75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2:19" ht="18.75" x14ac:dyDescent="0.3">
      <c r="B425" s="33"/>
      <c r="C425" s="33"/>
      <c r="D425" s="33"/>
      <c r="E425" s="33"/>
      <c r="F425" s="33"/>
      <c r="G425" s="33"/>
      <c r="H425" s="33"/>
      <c r="I425" s="33"/>
      <c r="J425" s="1"/>
      <c r="K425" s="1"/>
      <c r="L425" s="33"/>
      <c r="M425" s="33"/>
      <c r="N425" s="33"/>
      <c r="O425" s="33"/>
      <c r="P425" s="33"/>
      <c r="Q425" s="33"/>
      <c r="R425" s="33"/>
      <c r="S425" s="33"/>
    </row>
    <row r="426" spans="2:19" ht="18.75" x14ac:dyDescent="0.3">
      <c r="B426" s="26"/>
      <c r="C426" s="26"/>
      <c r="D426" s="26"/>
      <c r="E426" s="26"/>
      <c r="F426" s="26"/>
      <c r="G426" s="26"/>
      <c r="H426" s="26"/>
      <c r="I426" s="26"/>
      <c r="J426" s="1"/>
      <c r="K426" s="1"/>
      <c r="L426" s="26"/>
      <c r="M426" s="26"/>
      <c r="N426" s="26"/>
      <c r="O426" s="26"/>
      <c r="P426" s="26"/>
      <c r="Q426" s="26"/>
      <c r="R426" s="26"/>
      <c r="S426" s="26"/>
    </row>
    <row r="427" spans="2:19" ht="18.75" x14ac:dyDescent="0.3">
      <c r="B427" s="2"/>
      <c r="C427" s="2"/>
      <c r="D427" s="2"/>
      <c r="E427" s="26"/>
      <c r="F427" s="26"/>
      <c r="G427" s="26"/>
      <c r="H427" s="26"/>
      <c r="I427" s="26"/>
      <c r="J427" s="1"/>
      <c r="K427" s="1"/>
      <c r="L427" s="2"/>
      <c r="M427" s="2"/>
      <c r="N427" s="2"/>
      <c r="O427" s="26"/>
      <c r="P427" s="26"/>
      <c r="Q427" s="26"/>
      <c r="R427" s="26"/>
      <c r="S427" s="26"/>
    </row>
    <row r="428" spans="2:19" ht="18.75" x14ac:dyDescent="0.3">
      <c r="B428" s="4"/>
      <c r="C428" s="35"/>
      <c r="D428" s="36"/>
      <c r="E428" s="5"/>
      <c r="F428" s="5"/>
      <c r="G428" s="5"/>
      <c r="H428" s="5"/>
      <c r="I428" s="5"/>
      <c r="J428" s="1"/>
      <c r="K428" s="1"/>
      <c r="L428" s="4"/>
      <c r="M428" s="35"/>
      <c r="N428" s="36"/>
      <c r="O428" s="5"/>
      <c r="P428" s="5"/>
      <c r="Q428" s="5"/>
      <c r="R428" s="5"/>
      <c r="S428" s="5"/>
    </row>
    <row r="429" spans="2:19" ht="18.75" x14ac:dyDescent="0.3">
      <c r="B429" s="4"/>
      <c r="C429" s="35"/>
      <c r="D429" s="36"/>
      <c r="E429" s="6"/>
      <c r="F429" s="5"/>
      <c r="G429" s="5"/>
      <c r="H429" s="5"/>
      <c r="I429" s="5"/>
      <c r="J429" s="1"/>
      <c r="K429" s="1"/>
      <c r="L429" s="4"/>
      <c r="M429" s="35"/>
      <c r="N429" s="36"/>
      <c r="O429" s="6"/>
      <c r="P429" s="5"/>
      <c r="Q429" s="5"/>
      <c r="R429" s="5"/>
      <c r="S429" s="5"/>
    </row>
    <row r="430" spans="2:19" ht="18.75" x14ac:dyDescent="0.3">
      <c r="B430" s="4"/>
      <c r="C430" s="35"/>
      <c r="D430" s="36"/>
      <c r="E430" s="5"/>
      <c r="F430" s="5"/>
      <c r="G430" s="5"/>
      <c r="H430" s="5"/>
      <c r="I430" s="5"/>
      <c r="J430" s="1"/>
      <c r="K430" s="1"/>
      <c r="L430" s="4"/>
      <c r="M430" s="35"/>
      <c r="N430" s="36"/>
      <c r="O430" s="5"/>
      <c r="P430" s="5"/>
      <c r="Q430" s="5"/>
      <c r="R430" s="5"/>
      <c r="S430" s="5"/>
    </row>
    <row r="431" spans="2:19" ht="18.75" x14ac:dyDescent="0.3">
      <c r="B431" s="4"/>
      <c r="C431" s="40"/>
      <c r="D431" s="40"/>
      <c r="E431" s="5"/>
      <c r="F431" s="5"/>
      <c r="G431" s="5"/>
      <c r="H431" s="5"/>
      <c r="I431" s="5"/>
      <c r="J431" s="1"/>
      <c r="K431" s="1"/>
      <c r="L431" s="4"/>
      <c r="M431" s="40"/>
      <c r="N431" s="40"/>
      <c r="O431" s="5"/>
      <c r="P431" s="5"/>
      <c r="Q431" s="5"/>
      <c r="R431" s="5"/>
      <c r="S431" s="5"/>
    </row>
    <row r="432" spans="2:19" ht="18.75" x14ac:dyDescent="0.3">
      <c r="B432" s="7"/>
      <c r="C432" s="31"/>
      <c r="D432" s="31"/>
      <c r="E432" s="9"/>
      <c r="F432" s="9"/>
      <c r="G432" s="9"/>
      <c r="H432" s="9"/>
      <c r="I432" s="9"/>
      <c r="J432" s="1"/>
      <c r="K432" s="1"/>
      <c r="L432" s="7"/>
      <c r="M432" s="31"/>
      <c r="N432" s="31"/>
      <c r="O432" s="9"/>
      <c r="P432" s="9"/>
      <c r="Q432" s="9"/>
      <c r="R432" s="9"/>
      <c r="S432" s="9"/>
    </row>
    <row r="433" spans="2:19" ht="18.75" x14ac:dyDescent="0.3">
      <c r="B433" s="2"/>
      <c r="C433" s="34"/>
      <c r="D433" s="34"/>
      <c r="E433" s="26"/>
      <c r="F433" s="2"/>
      <c r="G433" s="1"/>
      <c r="H433" s="1"/>
      <c r="I433" s="1"/>
      <c r="J433" s="1"/>
      <c r="K433" s="1"/>
      <c r="L433" s="2"/>
      <c r="M433" s="33"/>
      <c r="N433" s="33"/>
      <c r="O433" s="2"/>
      <c r="P433" s="2"/>
      <c r="Q433" s="1"/>
      <c r="R433" s="1"/>
      <c r="S433" s="1"/>
    </row>
    <row r="434" spans="2:19" ht="18.75" x14ac:dyDescent="0.3">
      <c r="B434" s="2"/>
      <c r="C434" s="34"/>
      <c r="D434" s="34"/>
      <c r="E434" s="26"/>
      <c r="F434" s="2"/>
      <c r="G434" s="1"/>
      <c r="H434" s="1"/>
      <c r="I434" s="1"/>
      <c r="J434" s="1"/>
      <c r="K434" s="1"/>
      <c r="L434" s="2"/>
      <c r="M434" s="33"/>
      <c r="N434" s="33"/>
      <c r="O434" s="2"/>
      <c r="P434" s="2"/>
      <c r="Q434" s="1"/>
      <c r="R434" s="1"/>
      <c r="S434" s="1"/>
    </row>
    <row r="435" spans="2:19" ht="18.75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2:19" ht="18.75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2:19" ht="18.75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2:19" ht="18.75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2:19" ht="18.75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2:19" ht="18.75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2:19" ht="18.75" x14ac:dyDescent="0.3">
      <c r="B441" s="33"/>
      <c r="C441" s="33"/>
      <c r="D441" s="33"/>
      <c r="E441" s="33"/>
      <c r="F441" s="33"/>
      <c r="G441" s="33"/>
      <c r="H441" s="33"/>
      <c r="I441" s="1"/>
      <c r="J441" s="1"/>
      <c r="K441" s="1"/>
      <c r="L441" s="33"/>
      <c r="M441" s="33"/>
      <c r="N441" s="33"/>
      <c r="O441" s="33"/>
      <c r="P441" s="33"/>
      <c r="Q441" s="33"/>
      <c r="R441" s="33"/>
      <c r="S441" s="1"/>
    </row>
    <row r="442" spans="2:19" ht="18.75" x14ac:dyDescent="0.3">
      <c r="B442" s="33"/>
      <c r="C442" s="33"/>
      <c r="D442" s="33"/>
      <c r="E442" s="33"/>
      <c r="F442" s="33"/>
      <c r="G442" s="33"/>
      <c r="H442" s="33"/>
      <c r="I442" s="1"/>
      <c r="J442" s="1"/>
      <c r="K442" s="1"/>
      <c r="L442" s="33"/>
      <c r="M442" s="33"/>
      <c r="N442" s="33"/>
      <c r="O442" s="33"/>
      <c r="P442" s="33"/>
      <c r="Q442" s="33"/>
      <c r="R442" s="33"/>
      <c r="S442" s="1"/>
    </row>
    <row r="443" spans="2:19" ht="18.75" x14ac:dyDescent="0.3">
      <c r="B443" s="32"/>
      <c r="C443" s="32"/>
      <c r="D443" s="32"/>
      <c r="E443" s="32"/>
      <c r="F443" s="32"/>
      <c r="G443" s="32"/>
      <c r="H443" s="32"/>
      <c r="I443" s="32"/>
      <c r="J443" s="1"/>
      <c r="K443" s="1"/>
      <c r="L443" s="32"/>
      <c r="M443" s="32"/>
      <c r="N443" s="32"/>
      <c r="O443" s="32"/>
      <c r="P443" s="32"/>
      <c r="Q443" s="32"/>
      <c r="R443" s="32"/>
      <c r="S443" s="32"/>
    </row>
    <row r="444" spans="2:19" ht="18.75" x14ac:dyDescent="0.3">
      <c r="B444" s="33"/>
      <c r="C444" s="33"/>
      <c r="D444" s="33"/>
      <c r="E444" s="33"/>
      <c r="F444" s="33"/>
      <c r="G444" s="33"/>
      <c r="H444" s="33"/>
      <c r="I444" s="33"/>
      <c r="J444" s="1"/>
      <c r="K444" s="1"/>
      <c r="L444" s="33"/>
      <c r="M444" s="33"/>
      <c r="N444" s="33"/>
      <c r="O444" s="33"/>
      <c r="P444" s="33"/>
      <c r="Q444" s="33"/>
      <c r="R444" s="33"/>
      <c r="S444" s="33"/>
    </row>
    <row r="445" spans="2:19" ht="18.75" x14ac:dyDescent="0.3">
      <c r="B445" s="26"/>
      <c r="C445" s="26"/>
      <c r="D445" s="26"/>
      <c r="E445" s="26"/>
      <c r="F445" s="26"/>
      <c r="G445" s="1"/>
      <c r="H445" s="1"/>
      <c r="I445" s="1"/>
      <c r="J445" s="1"/>
      <c r="K445" s="1"/>
      <c r="L445" s="26"/>
      <c r="M445" s="26"/>
      <c r="N445" s="26"/>
      <c r="O445" s="26"/>
      <c r="P445" s="26"/>
      <c r="Q445" s="1"/>
      <c r="R445" s="1"/>
      <c r="S445" s="1"/>
    </row>
    <row r="446" spans="2:19" ht="18.75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2:19" ht="18.75" x14ac:dyDescent="0.3">
      <c r="B447" s="33"/>
      <c r="C447" s="33"/>
      <c r="D447" s="33"/>
      <c r="E447" s="33"/>
      <c r="F447" s="33"/>
      <c r="G447" s="33"/>
      <c r="H447" s="33"/>
      <c r="I447" s="33"/>
      <c r="J447" s="1"/>
      <c r="K447" s="1"/>
      <c r="L447" s="33"/>
      <c r="M447" s="33"/>
      <c r="N447" s="33"/>
      <c r="O447" s="33"/>
      <c r="P447" s="33"/>
      <c r="Q447" s="33"/>
      <c r="R447" s="33"/>
      <c r="S447" s="33"/>
    </row>
    <row r="448" spans="2:19" ht="18.75" x14ac:dyDescent="0.3">
      <c r="B448" s="26"/>
      <c r="C448" s="26"/>
      <c r="D448" s="26"/>
      <c r="E448" s="26"/>
      <c r="F448" s="26"/>
      <c r="G448" s="26"/>
      <c r="H448" s="26"/>
      <c r="I448" s="26"/>
      <c r="J448" s="1"/>
      <c r="K448" s="1"/>
      <c r="L448" s="26"/>
      <c r="M448" s="26"/>
      <c r="N448" s="26"/>
      <c r="O448" s="26"/>
      <c r="P448" s="26"/>
      <c r="Q448" s="26"/>
      <c r="R448" s="26"/>
      <c r="S448" s="26"/>
    </row>
    <row r="449" spans="2:19" ht="18.75" x14ac:dyDescent="0.3">
      <c r="B449" s="2"/>
      <c r="C449" s="2"/>
      <c r="D449" s="2"/>
      <c r="E449" s="26"/>
      <c r="F449" s="26"/>
      <c r="G449" s="26"/>
      <c r="H449" s="26"/>
      <c r="I449" s="26"/>
      <c r="J449" s="1"/>
      <c r="K449" s="1"/>
      <c r="L449" s="2"/>
      <c r="M449" s="2"/>
      <c r="N449" s="2"/>
      <c r="O449" s="26"/>
      <c r="P449" s="26"/>
      <c r="Q449" s="26"/>
      <c r="R449" s="26"/>
      <c r="S449" s="26"/>
    </row>
    <row r="450" spans="2:19" ht="18.75" x14ac:dyDescent="0.3">
      <c r="B450" s="4"/>
      <c r="C450" s="40"/>
      <c r="D450" s="40"/>
      <c r="E450" s="5"/>
      <c r="F450" s="5"/>
      <c r="G450" s="5"/>
      <c r="H450" s="5"/>
      <c r="I450" s="5"/>
      <c r="J450" s="1"/>
      <c r="K450" s="1"/>
      <c r="L450" s="4"/>
      <c r="M450" s="40"/>
      <c r="N450" s="40"/>
      <c r="O450" s="5"/>
      <c r="P450" s="5"/>
      <c r="Q450" s="5"/>
      <c r="R450" s="5"/>
      <c r="S450" s="5"/>
    </row>
    <row r="451" spans="2:19" ht="18.75" x14ac:dyDescent="0.3">
      <c r="B451" s="4"/>
      <c r="C451" s="40"/>
      <c r="D451" s="40"/>
      <c r="E451" s="5"/>
      <c r="F451" s="5"/>
      <c r="G451" s="5"/>
      <c r="H451" s="5"/>
      <c r="I451" s="5"/>
      <c r="J451" s="1"/>
      <c r="K451" s="1"/>
      <c r="L451" s="4"/>
      <c r="M451" s="40"/>
      <c r="N451" s="40"/>
      <c r="O451" s="5"/>
      <c r="P451" s="5"/>
      <c r="Q451" s="5"/>
      <c r="R451" s="5"/>
      <c r="S451" s="5"/>
    </row>
    <row r="452" spans="2:19" ht="18.75" x14ac:dyDescent="0.3">
      <c r="B452" s="4"/>
      <c r="C452" s="40"/>
      <c r="D452" s="40"/>
      <c r="E452" s="5"/>
      <c r="F452" s="5"/>
      <c r="G452" s="5"/>
      <c r="H452" s="5"/>
      <c r="I452" s="5"/>
      <c r="J452" s="1"/>
      <c r="K452" s="1"/>
      <c r="L452" s="4"/>
      <c r="M452" s="40"/>
      <c r="N452" s="40"/>
      <c r="O452" s="5"/>
      <c r="P452" s="5"/>
      <c r="Q452" s="5"/>
      <c r="R452" s="5"/>
      <c r="S452" s="5"/>
    </row>
    <row r="453" spans="2:19" ht="18.75" x14ac:dyDescent="0.3">
      <c r="B453" s="4"/>
      <c r="C453" s="40"/>
      <c r="D453" s="40"/>
      <c r="E453" s="5"/>
      <c r="F453" s="5"/>
      <c r="G453" s="5"/>
      <c r="H453" s="5"/>
      <c r="I453" s="5"/>
      <c r="J453" s="1"/>
      <c r="K453" s="1"/>
      <c r="L453" s="4"/>
      <c r="M453" s="40"/>
      <c r="N453" s="40"/>
      <c r="O453" s="5"/>
      <c r="P453" s="5"/>
      <c r="Q453" s="5"/>
      <c r="R453" s="5"/>
      <c r="S453" s="5"/>
    </row>
    <row r="454" spans="2:19" ht="18.75" x14ac:dyDescent="0.3">
      <c r="B454" s="2"/>
      <c r="C454" s="34"/>
      <c r="D454" s="34"/>
      <c r="E454" s="26"/>
      <c r="F454" s="26"/>
      <c r="G454" s="26"/>
      <c r="H454" s="26"/>
      <c r="I454" s="26"/>
      <c r="J454" s="1"/>
      <c r="K454" s="1"/>
      <c r="L454" s="2"/>
      <c r="M454" s="34"/>
      <c r="N454" s="34"/>
      <c r="O454" s="26"/>
      <c r="P454" s="26"/>
      <c r="Q454" s="26"/>
      <c r="R454" s="26"/>
      <c r="S454" s="26"/>
    </row>
    <row r="455" spans="2:19" ht="18.75" x14ac:dyDescent="0.3">
      <c r="B455" s="2"/>
      <c r="C455" s="2"/>
      <c r="D455" s="2"/>
      <c r="E455" s="2"/>
      <c r="F455" s="2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1"/>
      <c r="R455" s="1"/>
      <c r="S455" s="1"/>
    </row>
    <row r="456" spans="2:19" ht="18.75" x14ac:dyDescent="0.3">
      <c r="B456" s="26"/>
      <c r="C456" s="26"/>
      <c r="D456" s="26"/>
      <c r="E456" s="26"/>
      <c r="F456" s="26"/>
      <c r="G456" s="1"/>
      <c r="H456" s="1"/>
      <c r="I456" s="1"/>
      <c r="J456" s="1"/>
      <c r="K456" s="1"/>
      <c r="L456" s="26"/>
      <c r="M456" s="26"/>
      <c r="N456" s="26"/>
      <c r="O456" s="26"/>
      <c r="P456" s="26"/>
      <c r="Q456" s="1"/>
      <c r="R456" s="1"/>
      <c r="S456" s="1"/>
    </row>
    <row r="457" spans="2:19" ht="18.75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2:19" ht="18.75" x14ac:dyDescent="0.3">
      <c r="B458" s="33"/>
      <c r="C458" s="33"/>
      <c r="D458" s="33"/>
      <c r="E458" s="33"/>
      <c r="F458" s="33"/>
      <c r="G458" s="33"/>
      <c r="H458" s="33"/>
      <c r="I458" s="33"/>
      <c r="J458" s="1"/>
      <c r="K458" s="1"/>
      <c r="L458" s="33"/>
      <c r="M458" s="33"/>
      <c r="N458" s="33"/>
      <c r="O458" s="33"/>
      <c r="P458" s="33"/>
      <c r="Q458" s="33"/>
      <c r="R458" s="33"/>
      <c r="S458" s="33"/>
    </row>
    <row r="459" spans="2:19" ht="18.75" x14ac:dyDescent="0.3">
      <c r="B459" s="26"/>
      <c r="C459" s="26"/>
      <c r="D459" s="26"/>
      <c r="E459" s="26"/>
      <c r="F459" s="26"/>
      <c r="G459" s="26"/>
      <c r="H459" s="26"/>
      <c r="I459" s="26"/>
      <c r="J459" s="1"/>
      <c r="K459" s="1"/>
      <c r="L459" s="26"/>
      <c r="M459" s="26"/>
      <c r="N459" s="26"/>
      <c r="O459" s="26"/>
      <c r="P459" s="26"/>
      <c r="Q459" s="26"/>
      <c r="R459" s="26"/>
      <c r="S459" s="26"/>
    </row>
    <row r="460" spans="2:19" ht="18.75" x14ac:dyDescent="0.3">
      <c r="B460" s="2"/>
      <c r="C460" s="2"/>
      <c r="D460" s="2"/>
      <c r="E460" s="26"/>
      <c r="F460" s="26"/>
      <c r="G460" s="26"/>
      <c r="H460" s="26"/>
      <c r="I460" s="26"/>
      <c r="J460" s="1"/>
      <c r="K460" s="1"/>
      <c r="L460" s="2"/>
      <c r="M460" s="2"/>
      <c r="N460" s="2"/>
      <c r="O460" s="26"/>
      <c r="P460" s="26"/>
      <c r="Q460" s="26"/>
      <c r="R460" s="26"/>
      <c r="S460" s="26"/>
    </row>
    <row r="461" spans="2:19" ht="18.75" x14ac:dyDescent="0.3">
      <c r="B461" s="4"/>
      <c r="C461" s="35"/>
      <c r="D461" s="36"/>
      <c r="E461" s="5"/>
      <c r="F461" s="5"/>
      <c r="G461" s="5"/>
      <c r="H461" s="5"/>
      <c r="I461" s="5"/>
      <c r="J461" s="1"/>
      <c r="K461" s="1"/>
      <c r="L461" s="4"/>
      <c r="M461" s="35"/>
      <c r="N461" s="36"/>
      <c r="O461" s="5"/>
      <c r="P461" s="5"/>
      <c r="Q461" s="5"/>
      <c r="R461" s="5"/>
      <c r="S461" s="5"/>
    </row>
    <row r="462" spans="2:19" ht="18.75" x14ac:dyDescent="0.3">
      <c r="B462" s="4"/>
      <c r="C462" s="35"/>
      <c r="D462" s="36"/>
      <c r="E462" s="6"/>
      <c r="F462" s="5"/>
      <c r="G462" s="5"/>
      <c r="H462" s="5"/>
      <c r="I462" s="5"/>
      <c r="J462" s="1"/>
      <c r="K462" s="1"/>
      <c r="L462" s="4"/>
      <c r="M462" s="35"/>
      <c r="N462" s="36"/>
      <c r="O462" s="6"/>
      <c r="P462" s="5"/>
      <c r="Q462" s="5"/>
      <c r="R462" s="5"/>
      <c r="S462" s="5"/>
    </row>
    <row r="463" spans="2:19" ht="18.75" x14ac:dyDescent="0.3">
      <c r="B463" s="4"/>
      <c r="C463" s="35"/>
      <c r="D463" s="36"/>
      <c r="E463" s="5"/>
      <c r="F463" s="5"/>
      <c r="G463" s="5"/>
      <c r="H463" s="5"/>
      <c r="I463" s="5"/>
      <c r="J463" s="1"/>
      <c r="K463" s="1"/>
      <c r="L463" s="4"/>
      <c r="M463" s="35"/>
      <c r="N463" s="36"/>
      <c r="O463" s="5"/>
      <c r="P463" s="5"/>
      <c r="Q463" s="5"/>
      <c r="R463" s="5"/>
      <c r="S463" s="5"/>
    </row>
  </sheetData>
  <mergeCells count="473">
    <mergeCell ref="C462:D462"/>
    <mergeCell ref="M462:N462"/>
    <mergeCell ref="C463:D463"/>
    <mergeCell ref="M463:N463"/>
    <mergeCell ref="C454:D454"/>
    <mergeCell ref="M454:N454"/>
    <mergeCell ref="B458:I458"/>
    <mergeCell ref="L458:S458"/>
    <mergeCell ref="C461:D461"/>
    <mergeCell ref="M461:N461"/>
    <mergeCell ref="C451:D451"/>
    <mergeCell ref="M451:N451"/>
    <mergeCell ref="C452:D452"/>
    <mergeCell ref="M452:N452"/>
    <mergeCell ref="C453:D453"/>
    <mergeCell ref="M453:N453"/>
    <mergeCell ref="B444:I444"/>
    <mergeCell ref="L444:S444"/>
    <mergeCell ref="B447:I447"/>
    <mergeCell ref="L447:S447"/>
    <mergeCell ref="C450:D450"/>
    <mergeCell ref="M450:N450"/>
    <mergeCell ref="B441:H441"/>
    <mergeCell ref="L441:R441"/>
    <mergeCell ref="B442:H442"/>
    <mergeCell ref="L442:R442"/>
    <mergeCell ref="B443:I443"/>
    <mergeCell ref="L443:S443"/>
    <mergeCell ref="C431:D431"/>
    <mergeCell ref="M431:N431"/>
    <mergeCell ref="C433:D433"/>
    <mergeCell ref="M433:N433"/>
    <mergeCell ref="C434:D434"/>
    <mergeCell ref="M434:N434"/>
    <mergeCell ref="C428:D428"/>
    <mergeCell ref="M428:N428"/>
    <mergeCell ref="C429:D429"/>
    <mergeCell ref="M429:N429"/>
    <mergeCell ref="C430:D430"/>
    <mergeCell ref="M430:N430"/>
    <mergeCell ref="C420:D420"/>
    <mergeCell ref="M420:N420"/>
    <mergeCell ref="C421:D421"/>
    <mergeCell ref="M421:N421"/>
    <mergeCell ref="B425:I425"/>
    <mergeCell ref="L425:S425"/>
    <mergeCell ref="C417:D417"/>
    <mergeCell ref="M417:N417"/>
    <mergeCell ref="C418:D418"/>
    <mergeCell ref="M418:N418"/>
    <mergeCell ref="C419:D419"/>
    <mergeCell ref="M419:N419"/>
    <mergeCell ref="B410:I410"/>
    <mergeCell ref="L410:S410"/>
    <mergeCell ref="B411:I411"/>
    <mergeCell ref="L411:S411"/>
    <mergeCell ref="B414:I414"/>
    <mergeCell ref="L414:S414"/>
    <mergeCell ref="C401:D401"/>
    <mergeCell ref="M401:N401"/>
    <mergeCell ref="B408:H408"/>
    <mergeCell ref="L408:R408"/>
    <mergeCell ref="B409:H409"/>
    <mergeCell ref="L409:R409"/>
    <mergeCell ref="C397:D397"/>
    <mergeCell ref="M397:N397"/>
    <mergeCell ref="C398:D398"/>
    <mergeCell ref="M398:N398"/>
    <mergeCell ref="C400:D400"/>
    <mergeCell ref="M400:N400"/>
    <mergeCell ref="B392:I392"/>
    <mergeCell ref="L392:S392"/>
    <mergeCell ref="C395:D395"/>
    <mergeCell ref="M395:N395"/>
    <mergeCell ref="C396:D396"/>
    <mergeCell ref="M396:N396"/>
    <mergeCell ref="C386:D386"/>
    <mergeCell ref="M386:N386"/>
    <mergeCell ref="C387:D387"/>
    <mergeCell ref="M387:N387"/>
    <mergeCell ref="C388:D388"/>
    <mergeCell ref="M388:N388"/>
    <mergeCell ref="B381:I381"/>
    <mergeCell ref="L381:S381"/>
    <mergeCell ref="C384:D384"/>
    <mergeCell ref="M384:N384"/>
    <mergeCell ref="C385:D385"/>
    <mergeCell ref="M385:N385"/>
    <mergeCell ref="B376:H376"/>
    <mergeCell ref="L376:R376"/>
    <mergeCell ref="B377:I377"/>
    <mergeCell ref="L377:S377"/>
    <mergeCell ref="B378:I378"/>
    <mergeCell ref="L378:S378"/>
    <mergeCell ref="C367:D367"/>
    <mergeCell ref="M367:N367"/>
    <mergeCell ref="C368:D368"/>
    <mergeCell ref="M368:N368"/>
    <mergeCell ref="B375:H375"/>
    <mergeCell ref="L375:R375"/>
    <mergeCell ref="C363:D363"/>
    <mergeCell ref="M363:N363"/>
    <mergeCell ref="C364:D364"/>
    <mergeCell ref="M364:N364"/>
    <mergeCell ref="C365:D365"/>
    <mergeCell ref="M365:N365"/>
    <mergeCell ref="C355:D355"/>
    <mergeCell ref="M355:N355"/>
    <mergeCell ref="B359:I359"/>
    <mergeCell ref="L359:S359"/>
    <mergeCell ref="C362:D362"/>
    <mergeCell ref="M362:N362"/>
    <mergeCell ref="C352:D352"/>
    <mergeCell ref="M352:N352"/>
    <mergeCell ref="C353:D353"/>
    <mergeCell ref="M353:N353"/>
    <mergeCell ref="C354:D354"/>
    <mergeCell ref="M354:N354"/>
    <mergeCell ref="B345:I345"/>
    <mergeCell ref="L345:S345"/>
    <mergeCell ref="B348:I348"/>
    <mergeCell ref="L348:S348"/>
    <mergeCell ref="C351:D351"/>
    <mergeCell ref="M351:N351"/>
    <mergeCell ref="B342:H342"/>
    <mergeCell ref="L342:R342"/>
    <mergeCell ref="B343:H343"/>
    <mergeCell ref="L343:R343"/>
    <mergeCell ref="B344:I344"/>
    <mergeCell ref="L344:S344"/>
    <mergeCell ref="C332:D332"/>
    <mergeCell ref="M332:N332"/>
    <mergeCell ref="C334:D334"/>
    <mergeCell ref="M334:N334"/>
    <mergeCell ref="C335:D335"/>
    <mergeCell ref="M335:N335"/>
    <mergeCell ref="C329:D329"/>
    <mergeCell ref="M329:N329"/>
    <mergeCell ref="C330:D330"/>
    <mergeCell ref="M330:N330"/>
    <mergeCell ref="C331:D331"/>
    <mergeCell ref="M331:N331"/>
    <mergeCell ref="C321:D321"/>
    <mergeCell ref="M321:N321"/>
    <mergeCell ref="C322:D322"/>
    <mergeCell ref="M322:N322"/>
    <mergeCell ref="B326:I326"/>
    <mergeCell ref="L326:S326"/>
    <mergeCell ref="C318:D318"/>
    <mergeCell ref="M318:N318"/>
    <mergeCell ref="C319:D319"/>
    <mergeCell ref="M319:N319"/>
    <mergeCell ref="C320:D320"/>
    <mergeCell ref="M320:N320"/>
    <mergeCell ref="B311:I311"/>
    <mergeCell ref="L311:S311"/>
    <mergeCell ref="B312:I312"/>
    <mergeCell ref="L312:S312"/>
    <mergeCell ref="B315:I315"/>
    <mergeCell ref="L315:S315"/>
    <mergeCell ref="C302:D302"/>
    <mergeCell ref="M302:N302"/>
    <mergeCell ref="B309:H309"/>
    <mergeCell ref="L309:R309"/>
    <mergeCell ref="B310:H310"/>
    <mergeCell ref="L310:R310"/>
    <mergeCell ref="C298:D298"/>
    <mergeCell ref="M298:N298"/>
    <mergeCell ref="C299:D299"/>
    <mergeCell ref="M299:N299"/>
    <mergeCell ref="C301:D301"/>
    <mergeCell ref="M301:N301"/>
    <mergeCell ref="B293:I293"/>
    <mergeCell ref="L293:S293"/>
    <mergeCell ref="C296:D296"/>
    <mergeCell ref="M296:N296"/>
    <mergeCell ref="C297:D297"/>
    <mergeCell ref="M297:N297"/>
    <mergeCell ref="C287:D287"/>
    <mergeCell ref="M287:N287"/>
    <mergeCell ref="C288:D288"/>
    <mergeCell ref="M288:N288"/>
    <mergeCell ref="C289:D289"/>
    <mergeCell ref="M289:N289"/>
    <mergeCell ref="B282:I282"/>
    <mergeCell ref="L282:S282"/>
    <mergeCell ref="C285:D285"/>
    <mergeCell ref="M285:N285"/>
    <mergeCell ref="C286:D286"/>
    <mergeCell ref="M286:N286"/>
    <mergeCell ref="B277:H277"/>
    <mergeCell ref="L277:R277"/>
    <mergeCell ref="B278:I278"/>
    <mergeCell ref="L278:S278"/>
    <mergeCell ref="B279:I279"/>
    <mergeCell ref="L279:S279"/>
    <mergeCell ref="C268:D268"/>
    <mergeCell ref="M268:N268"/>
    <mergeCell ref="C269:D269"/>
    <mergeCell ref="M269:N269"/>
    <mergeCell ref="B276:H276"/>
    <mergeCell ref="L276:R276"/>
    <mergeCell ref="C264:D264"/>
    <mergeCell ref="M264:N264"/>
    <mergeCell ref="C265:D265"/>
    <mergeCell ref="M265:N265"/>
    <mergeCell ref="C266:D266"/>
    <mergeCell ref="M266:N266"/>
    <mergeCell ref="C256:D256"/>
    <mergeCell ref="M256:N256"/>
    <mergeCell ref="B260:I260"/>
    <mergeCell ref="L260:S260"/>
    <mergeCell ref="C263:D263"/>
    <mergeCell ref="M263:N263"/>
    <mergeCell ref="C253:D253"/>
    <mergeCell ref="M253:N253"/>
    <mergeCell ref="C254:D254"/>
    <mergeCell ref="M254:N254"/>
    <mergeCell ref="C255:D255"/>
    <mergeCell ref="M255:N255"/>
    <mergeCell ref="B246:I246"/>
    <mergeCell ref="L246:S246"/>
    <mergeCell ref="B249:I249"/>
    <mergeCell ref="L249:S249"/>
    <mergeCell ref="C252:D252"/>
    <mergeCell ref="M252:N252"/>
    <mergeCell ref="B243:H243"/>
    <mergeCell ref="L243:R243"/>
    <mergeCell ref="B244:H244"/>
    <mergeCell ref="L244:R244"/>
    <mergeCell ref="B245:I245"/>
    <mergeCell ref="L245:S245"/>
    <mergeCell ref="C233:D233"/>
    <mergeCell ref="M233:N233"/>
    <mergeCell ref="C235:D235"/>
    <mergeCell ref="M235:N235"/>
    <mergeCell ref="C236:D236"/>
    <mergeCell ref="M236:N236"/>
    <mergeCell ref="C230:D230"/>
    <mergeCell ref="M230:N230"/>
    <mergeCell ref="C231:D231"/>
    <mergeCell ref="M231:N231"/>
    <mergeCell ref="C232:D232"/>
    <mergeCell ref="M232:N232"/>
    <mergeCell ref="C222:D222"/>
    <mergeCell ref="M222:N222"/>
    <mergeCell ref="C223:D223"/>
    <mergeCell ref="M223:N223"/>
    <mergeCell ref="B227:I227"/>
    <mergeCell ref="L227:S227"/>
    <mergeCell ref="C219:D219"/>
    <mergeCell ref="M219:N219"/>
    <mergeCell ref="C220:D220"/>
    <mergeCell ref="M220:N220"/>
    <mergeCell ref="C221:D221"/>
    <mergeCell ref="M221:N221"/>
    <mergeCell ref="B212:I212"/>
    <mergeCell ref="L212:S212"/>
    <mergeCell ref="B213:I213"/>
    <mergeCell ref="L213:S213"/>
    <mergeCell ref="B216:I216"/>
    <mergeCell ref="L216:S216"/>
    <mergeCell ref="C203:D203"/>
    <mergeCell ref="M203:N203"/>
    <mergeCell ref="B210:H210"/>
    <mergeCell ref="L210:R210"/>
    <mergeCell ref="B211:H211"/>
    <mergeCell ref="L211:R211"/>
    <mergeCell ref="C199:D199"/>
    <mergeCell ref="M199:N199"/>
    <mergeCell ref="C200:D200"/>
    <mergeCell ref="M200:N200"/>
    <mergeCell ref="C202:D202"/>
    <mergeCell ref="M202:N202"/>
    <mergeCell ref="B194:I194"/>
    <mergeCell ref="L194:S194"/>
    <mergeCell ref="C197:D197"/>
    <mergeCell ref="M197:N197"/>
    <mergeCell ref="C198:D198"/>
    <mergeCell ref="M198:N198"/>
    <mergeCell ref="C188:D188"/>
    <mergeCell ref="M188:N188"/>
    <mergeCell ref="C189:D189"/>
    <mergeCell ref="M189:N189"/>
    <mergeCell ref="C190:D190"/>
    <mergeCell ref="M190:N190"/>
    <mergeCell ref="B183:I183"/>
    <mergeCell ref="L183:S183"/>
    <mergeCell ref="C186:D186"/>
    <mergeCell ref="M186:N186"/>
    <mergeCell ref="C187:D187"/>
    <mergeCell ref="M187:N187"/>
    <mergeCell ref="B178:H178"/>
    <mergeCell ref="L178:R178"/>
    <mergeCell ref="B179:I179"/>
    <mergeCell ref="L179:S179"/>
    <mergeCell ref="B180:I180"/>
    <mergeCell ref="L180:S180"/>
    <mergeCell ref="C170:D170"/>
    <mergeCell ref="M170:N170"/>
    <mergeCell ref="B176:H176"/>
    <mergeCell ref="L176:R176"/>
    <mergeCell ref="B177:H177"/>
    <mergeCell ref="L177:R177"/>
    <mergeCell ref="C166:D166"/>
    <mergeCell ref="M166:N166"/>
    <mergeCell ref="C167:D167"/>
    <mergeCell ref="M167:N167"/>
    <mergeCell ref="C168:D168"/>
    <mergeCell ref="M168:N168"/>
    <mergeCell ref="B161:I161"/>
    <mergeCell ref="L161:S161"/>
    <mergeCell ref="C164:D164"/>
    <mergeCell ref="M164:N164"/>
    <mergeCell ref="C165:D165"/>
    <mergeCell ref="M165:N165"/>
    <mergeCell ref="C156:D156"/>
    <mergeCell ref="M156:N156"/>
    <mergeCell ref="C157:D157"/>
    <mergeCell ref="M157:N157"/>
    <mergeCell ref="C158:D158"/>
    <mergeCell ref="M158:N158"/>
    <mergeCell ref="C153:D153"/>
    <mergeCell ref="M153:N153"/>
    <mergeCell ref="C154:D154"/>
    <mergeCell ref="M154:N154"/>
    <mergeCell ref="C155:D155"/>
    <mergeCell ref="M155:N155"/>
    <mergeCell ref="B146:I146"/>
    <mergeCell ref="L146:S146"/>
    <mergeCell ref="B147:I147"/>
    <mergeCell ref="L147:S147"/>
    <mergeCell ref="B150:I150"/>
    <mergeCell ref="L150:S150"/>
    <mergeCell ref="C135:D135"/>
    <mergeCell ref="M136:N136"/>
    <mergeCell ref="B143:H143"/>
    <mergeCell ref="L143:R143"/>
    <mergeCell ref="B144:H144"/>
    <mergeCell ref="L144:R144"/>
    <mergeCell ref="C132:D132"/>
    <mergeCell ref="M132:N132"/>
    <mergeCell ref="C133:D133"/>
    <mergeCell ref="M133:N133"/>
    <mergeCell ref="C134:D134"/>
    <mergeCell ref="M134:N134"/>
    <mergeCell ref="B127:I127"/>
    <mergeCell ref="L127:S127"/>
    <mergeCell ref="C130:D130"/>
    <mergeCell ref="M130:N130"/>
    <mergeCell ref="C131:D131"/>
    <mergeCell ref="M131:N131"/>
    <mergeCell ref="C122:D122"/>
    <mergeCell ref="M122:N122"/>
    <mergeCell ref="C123:D123"/>
    <mergeCell ref="M123:N123"/>
    <mergeCell ref="C124:D124"/>
    <mergeCell ref="M124:N124"/>
    <mergeCell ref="C119:D119"/>
    <mergeCell ref="M119:N119"/>
    <mergeCell ref="C120:D120"/>
    <mergeCell ref="M120:N120"/>
    <mergeCell ref="C121:D121"/>
    <mergeCell ref="M121:N121"/>
    <mergeCell ref="B112:I112"/>
    <mergeCell ref="L112:S112"/>
    <mergeCell ref="B113:I113"/>
    <mergeCell ref="L113:S113"/>
    <mergeCell ref="B116:I116"/>
    <mergeCell ref="L116:S116"/>
    <mergeCell ref="M101:N101"/>
    <mergeCell ref="C102:D102"/>
    <mergeCell ref="M102:N102"/>
    <mergeCell ref="B109:H109"/>
    <mergeCell ref="L109:R109"/>
    <mergeCell ref="B110:H110"/>
    <mergeCell ref="L110:R110"/>
    <mergeCell ref="C97:D97"/>
    <mergeCell ref="C98:D98"/>
    <mergeCell ref="M98:N98"/>
    <mergeCell ref="C99:D99"/>
    <mergeCell ref="M99:N99"/>
    <mergeCell ref="C100:D100"/>
    <mergeCell ref="C88:D88"/>
    <mergeCell ref="M88:N88"/>
    <mergeCell ref="B92:I92"/>
    <mergeCell ref="L92:S92"/>
    <mergeCell ref="C95:D95"/>
    <mergeCell ref="C96:D96"/>
    <mergeCell ref="C85:D85"/>
    <mergeCell ref="M85:N85"/>
    <mergeCell ref="C86:D86"/>
    <mergeCell ref="M86:N86"/>
    <mergeCell ref="C87:D87"/>
    <mergeCell ref="M87:N87"/>
    <mergeCell ref="B78:I78"/>
    <mergeCell ref="L78:S78"/>
    <mergeCell ref="B81:I81"/>
    <mergeCell ref="L81:S81"/>
    <mergeCell ref="C84:D84"/>
    <mergeCell ref="M84:N84"/>
    <mergeCell ref="B74:H74"/>
    <mergeCell ref="L74:R74"/>
    <mergeCell ref="B75:H75"/>
    <mergeCell ref="L75:R75"/>
    <mergeCell ref="B77:I77"/>
    <mergeCell ref="L77:S77"/>
    <mergeCell ref="C64:D64"/>
    <mergeCell ref="M64:N64"/>
    <mergeCell ref="M65:N65"/>
    <mergeCell ref="C66:D66"/>
    <mergeCell ref="C67:D67"/>
    <mergeCell ref="M67:N67"/>
    <mergeCell ref="C61:D61"/>
    <mergeCell ref="M61:N61"/>
    <mergeCell ref="C62:D62"/>
    <mergeCell ref="M62:N62"/>
    <mergeCell ref="C63:D63"/>
    <mergeCell ref="M63:N63"/>
    <mergeCell ref="C53:D53"/>
    <mergeCell ref="M53:N53"/>
    <mergeCell ref="C54:D54"/>
    <mergeCell ref="M54:N54"/>
    <mergeCell ref="B58:I58"/>
    <mergeCell ref="L58:S58"/>
    <mergeCell ref="C50:D50"/>
    <mergeCell ref="M50:N50"/>
    <mergeCell ref="C51:D51"/>
    <mergeCell ref="M51:N51"/>
    <mergeCell ref="C52:D52"/>
    <mergeCell ref="M52:N52"/>
    <mergeCell ref="B43:I43"/>
    <mergeCell ref="L43:S43"/>
    <mergeCell ref="B44:I44"/>
    <mergeCell ref="L44:S44"/>
    <mergeCell ref="B47:I47"/>
    <mergeCell ref="L47:S47"/>
    <mergeCell ref="C27:D27"/>
    <mergeCell ref="M27:N27"/>
    <mergeCell ref="B34:H34"/>
    <mergeCell ref="L34:R34"/>
    <mergeCell ref="B35:H35"/>
    <mergeCell ref="L35:R35"/>
    <mergeCell ref="C23:D23"/>
    <mergeCell ref="M23:N23"/>
    <mergeCell ref="C24:D24"/>
    <mergeCell ref="M24:N24"/>
    <mergeCell ref="C25:D25"/>
    <mergeCell ref="M26:N26"/>
    <mergeCell ref="C20:D20"/>
    <mergeCell ref="M20:N20"/>
    <mergeCell ref="C21:D21"/>
    <mergeCell ref="M21:N21"/>
    <mergeCell ref="C22:D22"/>
    <mergeCell ref="M22:N22"/>
    <mergeCell ref="C12:D12"/>
    <mergeCell ref="M12:N12"/>
    <mergeCell ref="C13:D13"/>
    <mergeCell ref="M13:N13"/>
    <mergeCell ref="B17:I17"/>
    <mergeCell ref="L17:S17"/>
    <mergeCell ref="C9:D9"/>
    <mergeCell ref="M9:N9"/>
    <mergeCell ref="C10:D10"/>
    <mergeCell ref="M10:N10"/>
    <mergeCell ref="C11:D11"/>
    <mergeCell ref="M11:N11"/>
    <mergeCell ref="B2:I2"/>
    <mergeCell ref="L2:S2"/>
    <mergeCell ref="B3:I3"/>
    <mergeCell ref="L3:S3"/>
    <mergeCell ref="B6:I6"/>
    <mergeCell ref="L6:S6"/>
  </mergeCells>
  <pageMargins left="0.70866141732283472" right="0.70866141732283472" top="0.74803149606299213" bottom="1.1417322834645669" header="0.31496062992125984" footer="0.31496062992125984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Лист1 (2)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zamgb</dc:creator>
  <cp:lastModifiedBy>zamgb</cp:lastModifiedBy>
  <cp:lastPrinted>2024-11-08T09:15:46Z</cp:lastPrinted>
  <dcterms:created xsi:type="dcterms:W3CDTF">2023-09-20T12:49:46Z</dcterms:created>
  <dcterms:modified xsi:type="dcterms:W3CDTF">2025-05-21T06:00:10Z</dcterms:modified>
</cp:coreProperties>
</file>